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-120" windowWidth="28620" windowHeight="15990" activeTab="4"/>
  </bookViews>
  <sheets>
    <sheet name="Ekamutner" sheetId="2" r:id="rId1"/>
    <sheet name="Gorcarnakan caxs" sheetId="3" r:id="rId2"/>
    <sheet name="Tntesagitakan " sheetId="4" r:id="rId3"/>
    <sheet name="Dificit" sheetId="5" r:id="rId4"/>
    <sheet name="Dificiti caxs" sheetId="6" r:id="rId5"/>
  </sheets>
  <definedNames>
    <definedName name="_xlnm.Print_Area" localSheetId="3">Dificit!$1:$14</definedName>
    <definedName name="_xlnm.Print_Area" localSheetId="4">'Dificiti caxs'!$A$1:$L$95</definedName>
    <definedName name="_xlnm.Print_Area" localSheetId="0">Ekamutner!$A$1:$L$102</definedName>
    <definedName name="_xlnm.Print_Area" localSheetId="2">'Tntesagitakan '!$A$1:$L$227</definedName>
    <definedName name="_xlnm.Print_Titles" localSheetId="4">'Dificiti caxs'!$8:$11</definedName>
    <definedName name="_xlnm.Print_Titles" localSheetId="0">Ekamutner!$11:$11</definedName>
    <definedName name="_xlnm.Print_Titles" localSheetId="1">'Gorcarnakan caxs'!$12:$12</definedName>
    <definedName name="_xlnm.Print_Titles" localSheetId="2">'Tntesagitakan '!$9:$11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6" l="1"/>
  <c r="I18" i="6"/>
  <c r="L18" i="6"/>
  <c r="D20" i="6"/>
  <c r="G20" i="6"/>
  <c r="J20" i="6"/>
  <c r="J18" i="6" s="1"/>
  <c r="D21" i="6"/>
  <c r="G21" i="6"/>
  <c r="J21" i="6"/>
  <c r="F26" i="6"/>
  <c r="F24" i="6" s="1"/>
  <c r="I26" i="6"/>
  <c r="L26" i="6"/>
  <c r="L24" i="6" s="1"/>
  <c r="D28" i="6"/>
  <c r="G28" i="6"/>
  <c r="G26" i="6" s="1"/>
  <c r="J28" i="6"/>
  <c r="D29" i="6"/>
  <c r="G29" i="6"/>
  <c r="J29" i="6"/>
  <c r="F30" i="6"/>
  <c r="I30" i="6"/>
  <c r="L30" i="6"/>
  <c r="D32" i="6"/>
  <c r="D30" i="6" s="1"/>
  <c r="G32" i="6"/>
  <c r="J32" i="6"/>
  <c r="D33" i="6"/>
  <c r="G33" i="6"/>
  <c r="J33" i="6"/>
  <c r="E36" i="6"/>
  <c r="F36" i="6"/>
  <c r="H36" i="6"/>
  <c r="I36" i="6"/>
  <c r="K36" i="6"/>
  <c r="L36" i="6"/>
  <c r="D38" i="6"/>
  <c r="D36" i="6" s="1"/>
  <c r="G38" i="6"/>
  <c r="J38" i="6"/>
  <c r="D39" i="6"/>
  <c r="G39" i="6"/>
  <c r="J39" i="6"/>
  <c r="E40" i="6"/>
  <c r="F40" i="6"/>
  <c r="H40" i="6"/>
  <c r="I40" i="6"/>
  <c r="K40" i="6"/>
  <c r="L40" i="6"/>
  <c r="D42" i="6"/>
  <c r="D40" i="6" s="1"/>
  <c r="G42" i="6"/>
  <c r="J42" i="6"/>
  <c r="D43" i="6"/>
  <c r="G43" i="6"/>
  <c r="J43" i="6"/>
  <c r="F46" i="6"/>
  <c r="I46" i="6"/>
  <c r="L46" i="6"/>
  <c r="D48" i="6"/>
  <c r="G48" i="6"/>
  <c r="J48" i="6"/>
  <c r="D49" i="6"/>
  <c r="G49" i="6"/>
  <c r="J49" i="6"/>
  <c r="D50" i="6"/>
  <c r="G50" i="6"/>
  <c r="J50" i="6"/>
  <c r="E51" i="6"/>
  <c r="F51" i="6"/>
  <c r="H51" i="6"/>
  <c r="I51" i="6"/>
  <c r="K51" i="6"/>
  <c r="L51" i="6"/>
  <c r="D53" i="6"/>
  <c r="D51" i="6" s="1"/>
  <c r="G53" i="6"/>
  <c r="J53" i="6"/>
  <c r="D54" i="6"/>
  <c r="G54" i="6"/>
  <c r="J54" i="6"/>
  <c r="E57" i="6"/>
  <c r="H57" i="6"/>
  <c r="K57" i="6"/>
  <c r="D59" i="6"/>
  <c r="G59" i="6"/>
  <c r="J59" i="6"/>
  <c r="E60" i="6"/>
  <c r="F69" i="6" s="1"/>
  <c r="H60" i="6"/>
  <c r="D61" i="6"/>
  <c r="G61" i="6"/>
  <c r="J61" i="6"/>
  <c r="D62" i="6"/>
  <c r="G62" i="6"/>
  <c r="J62" i="6"/>
  <c r="E63" i="6"/>
  <c r="H63" i="6"/>
  <c r="K63" i="6"/>
  <c r="F65" i="6"/>
  <c r="I65" i="6"/>
  <c r="L65" i="6"/>
  <c r="D67" i="6"/>
  <c r="G67" i="6"/>
  <c r="J67" i="6"/>
  <c r="D68" i="6"/>
  <c r="G68" i="6"/>
  <c r="J68" i="6"/>
  <c r="I69" i="6"/>
  <c r="J70" i="6"/>
  <c r="D71" i="6"/>
  <c r="G71" i="6"/>
  <c r="J71" i="6"/>
  <c r="D72" i="6"/>
  <c r="G72" i="6"/>
  <c r="J72" i="6"/>
  <c r="D73" i="6"/>
  <c r="G73" i="6"/>
  <c r="J73" i="6"/>
  <c r="F78" i="6"/>
  <c r="I78" i="6"/>
  <c r="L78" i="6"/>
  <c r="D80" i="6"/>
  <c r="G80" i="6"/>
  <c r="J80" i="6"/>
  <c r="D81" i="6"/>
  <c r="G81" i="6"/>
  <c r="J81" i="6"/>
  <c r="F84" i="6"/>
  <c r="I84" i="6"/>
  <c r="L84" i="6"/>
  <c r="D86" i="6"/>
  <c r="G86" i="6"/>
  <c r="J86" i="6"/>
  <c r="D87" i="6"/>
  <c r="D84" i="6" s="1"/>
  <c r="G87" i="6"/>
  <c r="J87" i="6"/>
  <c r="E88" i="6"/>
  <c r="E82" i="6" s="1"/>
  <c r="E76" i="6" s="1"/>
  <c r="E74" i="6" s="1"/>
  <c r="F88" i="6"/>
  <c r="H88" i="6"/>
  <c r="H82" i="6" s="1"/>
  <c r="H76" i="6" s="1"/>
  <c r="H74" i="6" s="1"/>
  <c r="I88" i="6"/>
  <c r="K88" i="6"/>
  <c r="K82" i="6" s="1"/>
  <c r="K76" i="6" s="1"/>
  <c r="K74" i="6" s="1"/>
  <c r="L88" i="6"/>
  <c r="D90" i="6"/>
  <c r="G90" i="6"/>
  <c r="J90" i="6"/>
  <c r="D91" i="6"/>
  <c r="G91" i="6"/>
  <c r="J91" i="6"/>
  <c r="E14" i="2"/>
  <c r="H14" i="2"/>
  <c r="K14" i="2"/>
  <c r="D15" i="2"/>
  <c r="G15" i="2"/>
  <c r="J15" i="2"/>
  <c r="D16" i="2"/>
  <c r="G16" i="2"/>
  <c r="J16" i="2"/>
  <c r="E17" i="2"/>
  <c r="H17" i="2"/>
  <c r="K17" i="2"/>
  <c r="D18" i="2"/>
  <c r="D17" i="2" s="1"/>
  <c r="G18" i="2"/>
  <c r="G17" i="2" s="1"/>
  <c r="J18" i="2"/>
  <c r="J17" i="2" s="1"/>
  <c r="E21" i="2"/>
  <c r="E20" i="2" s="1"/>
  <c r="E19" i="2" s="1"/>
  <c r="H21" i="2"/>
  <c r="H20" i="2" s="1"/>
  <c r="H19" i="2" s="1"/>
  <c r="K21" i="2"/>
  <c r="K20" i="2" s="1"/>
  <c r="K19" i="2" s="1"/>
  <c r="D22" i="2"/>
  <c r="G22" i="2"/>
  <c r="J22" i="2"/>
  <c r="D23" i="2"/>
  <c r="G23" i="2"/>
  <c r="J23" i="2"/>
  <c r="D24" i="2"/>
  <c r="G24" i="2"/>
  <c r="J24" i="2"/>
  <c r="D25" i="2"/>
  <c r="G25" i="2"/>
  <c r="J25" i="2"/>
  <c r="D26" i="2"/>
  <c r="G26" i="2"/>
  <c r="J26" i="2"/>
  <c r="D27" i="2"/>
  <c r="G27" i="2"/>
  <c r="J27" i="2"/>
  <c r="D28" i="2"/>
  <c r="G28" i="2"/>
  <c r="J28" i="2"/>
  <c r="D29" i="2"/>
  <c r="G29" i="2"/>
  <c r="J29" i="2"/>
  <c r="D30" i="2"/>
  <c r="G30" i="2"/>
  <c r="J30" i="2"/>
  <c r="D31" i="2"/>
  <c r="G31" i="2"/>
  <c r="J31" i="2"/>
  <c r="D32" i="2"/>
  <c r="G32" i="2"/>
  <c r="J32" i="2"/>
  <c r="D33" i="2"/>
  <c r="G33" i="2"/>
  <c r="J33" i="2"/>
  <c r="D34" i="2"/>
  <c r="G34" i="2"/>
  <c r="J34" i="2"/>
  <c r="D35" i="2"/>
  <c r="G35" i="2"/>
  <c r="J35" i="2"/>
  <c r="D36" i="2"/>
  <c r="G36" i="2"/>
  <c r="J36" i="2"/>
  <c r="D37" i="2"/>
  <c r="G37" i="2"/>
  <c r="J37" i="2"/>
  <c r="D38" i="2"/>
  <c r="G38" i="2"/>
  <c r="J38" i="2"/>
  <c r="D39" i="2"/>
  <c r="G39" i="2"/>
  <c r="J39" i="2"/>
  <c r="E41" i="2"/>
  <c r="E40" i="2" s="1"/>
  <c r="H41" i="2"/>
  <c r="H40" i="2" s="1"/>
  <c r="K41" i="2"/>
  <c r="K40" i="2" s="1"/>
  <c r="D42" i="2"/>
  <c r="D41" i="2" s="1"/>
  <c r="D40" i="2" s="1"/>
  <c r="G42" i="2"/>
  <c r="J42" i="2"/>
  <c r="D43" i="2"/>
  <c r="G43" i="2"/>
  <c r="J43" i="2"/>
  <c r="E45" i="2"/>
  <c r="E44" i="2" s="1"/>
  <c r="H45" i="2"/>
  <c r="H44" i="2" s="1"/>
  <c r="K45" i="2"/>
  <c r="K44" i="2" s="1"/>
  <c r="D46" i="2"/>
  <c r="G46" i="2"/>
  <c r="J46" i="2"/>
  <c r="D47" i="2"/>
  <c r="G47" i="2"/>
  <c r="J47" i="2"/>
  <c r="D48" i="2"/>
  <c r="G48" i="2"/>
  <c r="J48" i="2"/>
  <c r="D49" i="2"/>
  <c r="G49" i="2"/>
  <c r="J49" i="2"/>
  <c r="E51" i="2"/>
  <c r="H51" i="2"/>
  <c r="K51" i="2"/>
  <c r="D52" i="2"/>
  <c r="D51" i="2" s="1"/>
  <c r="G52" i="2"/>
  <c r="G51" i="2" s="1"/>
  <c r="J52" i="2"/>
  <c r="J51" i="2" s="1"/>
  <c r="F53" i="2"/>
  <c r="I53" i="2"/>
  <c r="L53" i="2"/>
  <c r="D54" i="2"/>
  <c r="D53" i="2" s="1"/>
  <c r="G54" i="2"/>
  <c r="G53" i="2" s="1"/>
  <c r="J54" i="2"/>
  <c r="J53" i="2" s="1"/>
  <c r="E55" i="2"/>
  <c r="H55" i="2"/>
  <c r="K55" i="2"/>
  <c r="D56" i="2"/>
  <c r="D55" i="2" s="1"/>
  <c r="G56" i="2"/>
  <c r="G55" i="2" s="1"/>
  <c r="J56" i="2"/>
  <c r="J55" i="2" s="1"/>
  <c r="F57" i="2"/>
  <c r="I57" i="2"/>
  <c r="L57" i="2"/>
  <c r="D58" i="2"/>
  <c r="D57" i="2" s="1"/>
  <c r="G58" i="2"/>
  <c r="G57" i="2" s="1"/>
  <c r="J58" i="2"/>
  <c r="J57" i="2" s="1"/>
  <c r="D60" i="2"/>
  <c r="G60" i="2"/>
  <c r="J60" i="2"/>
  <c r="E61" i="2"/>
  <c r="E59" i="2" s="1"/>
  <c r="H61" i="2"/>
  <c r="H59" i="2" s="1"/>
  <c r="K61" i="2"/>
  <c r="K59" i="2" s="1"/>
  <c r="D62" i="2"/>
  <c r="G62" i="2"/>
  <c r="J62" i="2"/>
  <c r="D63" i="2"/>
  <c r="G63" i="2"/>
  <c r="J63" i="2"/>
  <c r="D64" i="2"/>
  <c r="G64" i="2"/>
  <c r="J64" i="2"/>
  <c r="D65" i="2"/>
  <c r="G65" i="2"/>
  <c r="J65" i="2"/>
  <c r="I66" i="2"/>
  <c r="L66" i="2"/>
  <c r="F67" i="2"/>
  <c r="F66" i="2" s="1"/>
  <c r="G67" i="2"/>
  <c r="J67" i="2"/>
  <c r="D68" i="2"/>
  <c r="G68" i="2"/>
  <c r="J68" i="2"/>
  <c r="F70" i="2"/>
  <c r="I70" i="2"/>
  <c r="L70" i="2"/>
  <c r="D71" i="2"/>
  <c r="D70" i="2" s="1"/>
  <c r="G71" i="2"/>
  <c r="G70" i="2" s="1"/>
  <c r="J71" i="2"/>
  <c r="J70" i="2" s="1"/>
  <c r="E72" i="2"/>
  <c r="H72" i="2"/>
  <c r="K72" i="2"/>
  <c r="D73" i="2"/>
  <c r="D72" i="2" s="1"/>
  <c r="G73" i="2"/>
  <c r="G72" i="2" s="1"/>
  <c r="J73" i="2"/>
  <c r="J72" i="2" s="1"/>
  <c r="E74" i="2"/>
  <c r="H74" i="2"/>
  <c r="K74" i="2"/>
  <c r="D75" i="2"/>
  <c r="G75" i="2"/>
  <c r="J75" i="2"/>
  <c r="D76" i="2"/>
  <c r="G76" i="2"/>
  <c r="J76" i="2"/>
  <c r="D77" i="2"/>
  <c r="G77" i="2"/>
  <c r="J77" i="2"/>
  <c r="D78" i="2"/>
  <c r="G78" i="2"/>
  <c r="J78" i="2"/>
  <c r="E79" i="2"/>
  <c r="H79" i="2"/>
  <c r="K79" i="2"/>
  <c r="D80" i="2"/>
  <c r="G80" i="2"/>
  <c r="J80" i="2"/>
  <c r="D81" i="2"/>
  <c r="G81" i="2"/>
  <c r="J81" i="2"/>
  <c r="D82" i="2"/>
  <c r="G82" i="2"/>
  <c r="J82" i="2"/>
  <c r="E83" i="2"/>
  <c r="H83" i="2"/>
  <c r="K83" i="2"/>
  <c r="D84" i="2"/>
  <c r="G84" i="2"/>
  <c r="J84" i="2"/>
  <c r="D85" i="2"/>
  <c r="G85" i="2"/>
  <c r="J85" i="2"/>
  <c r="E86" i="2"/>
  <c r="H86" i="2"/>
  <c r="K86" i="2"/>
  <c r="D87" i="2"/>
  <c r="G87" i="2"/>
  <c r="J87" i="2"/>
  <c r="D88" i="2"/>
  <c r="G88" i="2"/>
  <c r="J88" i="2"/>
  <c r="D89" i="2"/>
  <c r="G89" i="2"/>
  <c r="J89" i="2"/>
  <c r="E90" i="2"/>
  <c r="H90" i="2"/>
  <c r="K90" i="2"/>
  <c r="D91" i="2"/>
  <c r="G91" i="2"/>
  <c r="J91" i="2"/>
  <c r="J90" i="2" s="1"/>
  <c r="D92" i="2"/>
  <c r="G92" i="2"/>
  <c r="J92" i="2"/>
  <c r="F93" i="2"/>
  <c r="I93" i="2"/>
  <c r="L93" i="2"/>
  <c r="D94" i="2"/>
  <c r="G94" i="2"/>
  <c r="J94" i="2"/>
  <c r="D95" i="2"/>
  <c r="G95" i="2"/>
  <c r="J95" i="2"/>
  <c r="F96" i="2"/>
  <c r="H96" i="2"/>
  <c r="I96" i="2"/>
  <c r="K96" i="2"/>
  <c r="L96" i="2"/>
  <c r="D97" i="2"/>
  <c r="G97" i="2"/>
  <c r="J97" i="2"/>
  <c r="D98" i="2"/>
  <c r="G98" i="2"/>
  <c r="J98" i="2"/>
  <c r="E99" i="2"/>
  <c r="E96" i="2" s="1"/>
  <c r="G99" i="2"/>
  <c r="J99" i="2"/>
  <c r="G16" i="3"/>
  <c r="H16" i="3"/>
  <c r="J16" i="3"/>
  <c r="K16" i="3"/>
  <c r="K14" i="3" s="1"/>
  <c r="M16" i="3"/>
  <c r="N16" i="3"/>
  <c r="F18" i="3"/>
  <c r="I18" i="3"/>
  <c r="I16" i="3" s="1"/>
  <c r="L18" i="3"/>
  <c r="F19" i="3"/>
  <c r="I19" i="3"/>
  <c r="L19" i="3"/>
  <c r="L16" i="3" s="1"/>
  <c r="F20" i="3"/>
  <c r="I20" i="3"/>
  <c r="L20" i="3"/>
  <c r="G21" i="3"/>
  <c r="H21" i="3"/>
  <c r="J21" i="3"/>
  <c r="K21" i="3"/>
  <c r="M21" i="3"/>
  <c r="N21" i="3"/>
  <c r="F23" i="3"/>
  <c r="F21" i="3" s="1"/>
  <c r="I23" i="3"/>
  <c r="L23" i="3"/>
  <c r="L21" i="3" s="1"/>
  <c r="F24" i="3"/>
  <c r="I24" i="3"/>
  <c r="I21" i="3" s="1"/>
  <c r="L24" i="3"/>
  <c r="G25" i="3"/>
  <c r="H25" i="3"/>
  <c r="J25" i="3"/>
  <c r="K25" i="3"/>
  <c r="M25" i="3"/>
  <c r="N25" i="3"/>
  <c r="F27" i="3"/>
  <c r="I27" i="3"/>
  <c r="L27" i="3"/>
  <c r="F28" i="3"/>
  <c r="I28" i="3"/>
  <c r="L28" i="3"/>
  <c r="F29" i="3"/>
  <c r="I29" i="3"/>
  <c r="L29" i="3"/>
  <c r="G30" i="3"/>
  <c r="H30" i="3"/>
  <c r="J30" i="3"/>
  <c r="K30" i="3"/>
  <c r="M30" i="3"/>
  <c r="N30" i="3"/>
  <c r="F32" i="3"/>
  <c r="F30" i="3" s="1"/>
  <c r="I32" i="3"/>
  <c r="I30" i="3" s="1"/>
  <c r="L32" i="3"/>
  <c r="L30" i="3" s="1"/>
  <c r="G33" i="3"/>
  <c r="H33" i="3"/>
  <c r="J33" i="3"/>
  <c r="K33" i="3"/>
  <c r="M33" i="3"/>
  <c r="N33" i="3"/>
  <c r="F35" i="3"/>
  <c r="F33" i="3" s="1"/>
  <c r="I35" i="3"/>
  <c r="I33" i="3" s="1"/>
  <c r="L35" i="3"/>
  <c r="L33" i="3" s="1"/>
  <c r="G36" i="3"/>
  <c r="H36" i="3"/>
  <c r="I36" i="3"/>
  <c r="J36" i="3"/>
  <c r="K36" i="3"/>
  <c r="M36" i="3"/>
  <c r="N36" i="3"/>
  <c r="F38" i="3"/>
  <c r="F36" i="3" s="1"/>
  <c r="I38" i="3"/>
  <c r="L38" i="3"/>
  <c r="L36" i="3" s="1"/>
  <c r="G39" i="3"/>
  <c r="H39" i="3"/>
  <c r="I39" i="3"/>
  <c r="J39" i="3"/>
  <c r="K39" i="3"/>
  <c r="M39" i="3"/>
  <c r="N39" i="3"/>
  <c r="F41" i="3"/>
  <c r="F39" i="3" s="1"/>
  <c r="I41" i="3"/>
  <c r="L41" i="3"/>
  <c r="L39" i="3" s="1"/>
  <c r="H42" i="3"/>
  <c r="G44" i="3"/>
  <c r="G42" i="3" s="1"/>
  <c r="H44" i="3"/>
  <c r="I44" i="3"/>
  <c r="I42" i="3" s="1"/>
  <c r="J44" i="3"/>
  <c r="J42" i="3" s="1"/>
  <c r="K44" i="3"/>
  <c r="K42" i="3" s="1"/>
  <c r="M44" i="3"/>
  <c r="M42" i="3" s="1"/>
  <c r="N44" i="3"/>
  <c r="N42" i="3" s="1"/>
  <c r="F46" i="3"/>
  <c r="I46" i="3"/>
  <c r="L46" i="3"/>
  <c r="F47" i="3"/>
  <c r="I47" i="3"/>
  <c r="L47" i="3"/>
  <c r="N48" i="3"/>
  <c r="G50" i="3"/>
  <c r="H50" i="3"/>
  <c r="J50" i="3"/>
  <c r="K50" i="3"/>
  <c r="M50" i="3"/>
  <c r="N50" i="3"/>
  <c r="F52" i="3"/>
  <c r="F50" i="3" s="1"/>
  <c r="I52" i="3"/>
  <c r="I50" i="3" s="1"/>
  <c r="L52" i="3"/>
  <c r="L50" i="3" s="1"/>
  <c r="G53" i="3"/>
  <c r="H53" i="3"/>
  <c r="J53" i="3"/>
  <c r="K53" i="3"/>
  <c r="M53" i="3"/>
  <c r="N53" i="3"/>
  <c r="F55" i="3"/>
  <c r="F53" i="3" s="1"/>
  <c r="I55" i="3"/>
  <c r="I53" i="3" s="1"/>
  <c r="L55" i="3"/>
  <c r="L53" i="3" s="1"/>
  <c r="G56" i="3"/>
  <c r="H56" i="3"/>
  <c r="J56" i="3"/>
  <c r="K56" i="3"/>
  <c r="M56" i="3"/>
  <c r="N56" i="3"/>
  <c r="F58" i="3"/>
  <c r="F56" i="3" s="1"/>
  <c r="I58" i="3"/>
  <c r="I56" i="3" s="1"/>
  <c r="L58" i="3"/>
  <c r="L56" i="3" s="1"/>
  <c r="G59" i="3"/>
  <c r="H59" i="3"/>
  <c r="J59" i="3"/>
  <c r="K59" i="3"/>
  <c r="M59" i="3"/>
  <c r="N59" i="3"/>
  <c r="F61" i="3"/>
  <c r="F59" i="3" s="1"/>
  <c r="I61" i="3"/>
  <c r="I59" i="3" s="1"/>
  <c r="L61" i="3"/>
  <c r="L59" i="3" s="1"/>
  <c r="G62" i="3"/>
  <c r="H62" i="3"/>
  <c r="J62" i="3"/>
  <c r="K62" i="3"/>
  <c r="M62" i="3"/>
  <c r="N62" i="3"/>
  <c r="F64" i="3"/>
  <c r="F62" i="3" s="1"/>
  <c r="I64" i="3"/>
  <c r="I62" i="3" s="1"/>
  <c r="L64" i="3"/>
  <c r="L62" i="3" s="1"/>
  <c r="G67" i="3"/>
  <c r="H67" i="3"/>
  <c r="J67" i="3"/>
  <c r="K67" i="3"/>
  <c r="M67" i="3"/>
  <c r="N67" i="3"/>
  <c r="F69" i="3"/>
  <c r="I69" i="3"/>
  <c r="L69" i="3"/>
  <c r="F70" i="3"/>
  <c r="I70" i="3"/>
  <c r="L70" i="3"/>
  <c r="F71" i="3"/>
  <c r="I71" i="3"/>
  <c r="L71" i="3"/>
  <c r="G72" i="3"/>
  <c r="H72" i="3"/>
  <c r="J72" i="3"/>
  <c r="K72" i="3"/>
  <c r="M72" i="3"/>
  <c r="N72" i="3"/>
  <c r="F74" i="3"/>
  <c r="F72" i="3" s="1"/>
  <c r="I74" i="3"/>
  <c r="I72" i="3" s="1"/>
  <c r="L74" i="3"/>
  <c r="L72" i="3" s="1"/>
  <c r="G75" i="3"/>
  <c r="H75" i="3"/>
  <c r="I75" i="3"/>
  <c r="J75" i="3"/>
  <c r="K75" i="3"/>
  <c r="M75" i="3"/>
  <c r="N75" i="3"/>
  <c r="F77" i="3"/>
  <c r="I77" i="3"/>
  <c r="L77" i="3"/>
  <c r="F78" i="3"/>
  <c r="F75" i="3" s="1"/>
  <c r="I78" i="3"/>
  <c r="L78" i="3"/>
  <c r="G79" i="3"/>
  <c r="H79" i="3"/>
  <c r="J79" i="3"/>
  <c r="K79" i="3"/>
  <c r="M79" i="3"/>
  <c r="N79" i="3"/>
  <c r="F81" i="3"/>
  <c r="F79" i="3" s="1"/>
  <c r="I81" i="3"/>
  <c r="I79" i="3" s="1"/>
  <c r="L81" i="3"/>
  <c r="L79" i="3" s="1"/>
  <c r="G82" i="3"/>
  <c r="H82" i="3"/>
  <c r="J82" i="3"/>
  <c r="K82" i="3"/>
  <c r="M82" i="3"/>
  <c r="N82" i="3"/>
  <c r="F84" i="3"/>
  <c r="F82" i="3" s="1"/>
  <c r="I84" i="3"/>
  <c r="I82" i="3" s="1"/>
  <c r="L84" i="3"/>
  <c r="L82" i="3" s="1"/>
  <c r="G85" i="3"/>
  <c r="H85" i="3"/>
  <c r="J85" i="3"/>
  <c r="K85" i="3"/>
  <c r="M85" i="3"/>
  <c r="N85" i="3"/>
  <c r="F87" i="3"/>
  <c r="F85" i="3" s="1"/>
  <c r="I87" i="3"/>
  <c r="I85" i="3" s="1"/>
  <c r="L87" i="3"/>
  <c r="L85" i="3" s="1"/>
  <c r="G88" i="3"/>
  <c r="H88" i="3"/>
  <c r="J88" i="3"/>
  <c r="K88" i="3"/>
  <c r="M88" i="3"/>
  <c r="N88" i="3"/>
  <c r="F90" i="3"/>
  <c r="F88" i="3" s="1"/>
  <c r="I90" i="3"/>
  <c r="I88" i="3" s="1"/>
  <c r="L90" i="3"/>
  <c r="L88" i="3" s="1"/>
  <c r="G91" i="3"/>
  <c r="H91" i="3"/>
  <c r="J91" i="3"/>
  <c r="K91" i="3"/>
  <c r="M91" i="3"/>
  <c r="N91" i="3"/>
  <c r="F93" i="3"/>
  <c r="F91" i="3" s="1"/>
  <c r="I93" i="3"/>
  <c r="I91" i="3" s="1"/>
  <c r="L93" i="3"/>
  <c r="L91" i="3" s="1"/>
  <c r="G96" i="3"/>
  <c r="H96" i="3"/>
  <c r="J96" i="3"/>
  <c r="K96" i="3"/>
  <c r="M96" i="3"/>
  <c r="N96" i="3"/>
  <c r="F98" i="3"/>
  <c r="I98" i="3"/>
  <c r="I96" i="3" s="1"/>
  <c r="L98" i="3"/>
  <c r="F99" i="3"/>
  <c r="F96" i="3" s="1"/>
  <c r="I99" i="3"/>
  <c r="L99" i="3"/>
  <c r="G100" i="3"/>
  <c r="H100" i="3"/>
  <c r="J100" i="3"/>
  <c r="K100" i="3"/>
  <c r="M100" i="3"/>
  <c r="N100" i="3"/>
  <c r="F102" i="3"/>
  <c r="I102" i="3"/>
  <c r="I100" i="3" s="1"/>
  <c r="L102" i="3"/>
  <c r="F103" i="3"/>
  <c r="I103" i="3"/>
  <c r="L103" i="3"/>
  <c r="F104" i="3"/>
  <c r="I104" i="3"/>
  <c r="L104" i="3"/>
  <c r="F105" i="3"/>
  <c r="I105" i="3"/>
  <c r="L105" i="3"/>
  <c r="G106" i="3"/>
  <c r="H106" i="3"/>
  <c r="J106" i="3"/>
  <c r="K106" i="3"/>
  <c r="M106" i="3"/>
  <c r="N106" i="3"/>
  <c r="F108" i="3"/>
  <c r="I108" i="3"/>
  <c r="L108" i="3"/>
  <c r="F109" i="3"/>
  <c r="I109" i="3"/>
  <c r="L109" i="3"/>
  <c r="F110" i="3"/>
  <c r="I110" i="3"/>
  <c r="I106" i="3" s="1"/>
  <c r="L110" i="3"/>
  <c r="F111" i="3"/>
  <c r="I111" i="3"/>
  <c r="L111" i="3"/>
  <c r="F112" i="3"/>
  <c r="I112" i="3"/>
  <c r="L112" i="3"/>
  <c r="F113" i="3"/>
  <c r="I113" i="3"/>
  <c r="L113" i="3"/>
  <c r="G114" i="3"/>
  <c r="H114" i="3"/>
  <c r="J114" i="3"/>
  <c r="K114" i="3"/>
  <c r="M114" i="3"/>
  <c r="N114" i="3"/>
  <c r="F116" i="3"/>
  <c r="I116" i="3"/>
  <c r="L116" i="3"/>
  <c r="F117" i="3"/>
  <c r="I117" i="3"/>
  <c r="L117" i="3"/>
  <c r="F118" i="3"/>
  <c r="I118" i="3"/>
  <c r="L118" i="3"/>
  <c r="G119" i="3"/>
  <c r="H119" i="3"/>
  <c r="J119" i="3"/>
  <c r="K119" i="3"/>
  <c r="M119" i="3"/>
  <c r="N119" i="3"/>
  <c r="F121" i="3"/>
  <c r="I121" i="3"/>
  <c r="L121" i="3"/>
  <c r="F122" i="3"/>
  <c r="I122" i="3"/>
  <c r="L122" i="3"/>
  <c r="F123" i="3"/>
  <c r="I123" i="3"/>
  <c r="L123" i="3"/>
  <c r="F124" i="3"/>
  <c r="I124" i="3"/>
  <c r="L124" i="3"/>
  <c r="F125" i="3"/>
  <c r="I125" i="3"/>
  <c r="L125" i="3"/>
  <c r="G126" i="3"/>
  <c r="H126" i="3"/>
  <c r="J126" i="3"/>
  <c r="K126" i="3"/>
  <c r="M126" i="3"/>
  <c r="N126" i="3"/>
  <c r="F128" i="3"/>
  <c r="F126" i="3" s="1"/>
  <c r="I128" i="3"/>
  <c r="I126" i="3" s="1"/>
  <c r="L128" i="3"/>
  <c r="L126" i="3" s="1"/>
  <c r="G129" i="3"/>
  <c r="H129" i="3"/>
  <c r="J129" i="3"/>
  <c r="K129" i="3"/>
  <c r="M129" i="3"/>
  <c r="N129" i="3"/>
  <c r="F131" i="3"/>
  <c r="I131" i="3"/>
  <c r="L131" i="3"/>
  <c r="F132" i="3"/>
  <c r="I132" i="3"/>
  <c r="L132" i="3"/>
  <c r="F133" i="3"/>
  <c r="I133" i="3"/>
  <c r="L133" i="3"/>
  <c r="F134" i="3"/>
  <c r="I134" i="3"/>
  <c r="L134" i="3"/>
  <c r="G135" i="3"/>
  <c r="H135" i="3"/>
  <c r="J135" i="3"/>
  <c r="K135" i="3"/>
  <c r="M135" i="3"/>
  <c r="N135" i="3"/>
  <c r="F137" i="3"/>
  <c r="I137" i="3"/>
  <c r="L137" i="3"/>
  <c r="F138" i="3"/>
  <c r="I138" i="3"/>
  <c r="L138" i="3"/>
  <c r="F139" i="3"/>
  <c r="I139" i="3"/>
  <c r="L139" i="3"/>
  <c r="F140" i="3"/>
  <c r="I140" i="3"/>
  <c r="L140" i="3"/>
  <c r="F141" i="3"/>
  <c r="I141" i="3"/>
  <c r="L141" i="3"/>
  <c r="F142" i="3"/>
  <c r="I142" i="3"/>
  <c r="L142" i="3"/>
  <c r="F143" i="3"/>
  <c r="I143" i="3"/>
  <c r="L143" i="3"/>
  <c r="G144" i="3"/>
  <c r="H144" i="3"/>
  <c r="J144" i="3"/>
  <c r="K144" i="3"/>
  <c r="M144" i="3"/>
  <c r="N144" i="3"/>
  <c r="F146" i="3"/>
  <c r="F144" i="3" s="1"/>
  <c r="I146" i="3"/>
  <c r="I144" i="3" s="1"/>
  <c r="L146" i="3"/>
  <c r="L144" i="3" s="1"/>
  <c r="G149" i="3"/>
  <c r="H149" i="3"/>
  <c r="I149" i="3"/>
  <c r="I147" i="3" s="1"/>
  <c r="J149" i="3"/>
  <c r="K149" i="3"/>
  <c r="M149" i="3"/>
  <c r="N149" i="3"/>
  <c r="N147" i="3" s="1"/>
  <c r="F151" i="3"/>
  <c r="F149" i="3" s="1"/>
  <c r="I151" i="3"/>
  <c r="L151" i="3"/>
  <c r="L149" i="3" s="1"/>
  <c r="G152" i="3"/>
  <c r="H152" i="3"/>
  <c r="I152" i="3"/>
  <c r="J152" i="3"/>
  <c r="J147" i="3" s="1"/>
  <c r="K152" i="3"/>
  <c r="M152" i="3"/>
  <c r="N152" i="3"/>
  <c r="F154" i="3"/>
  <c r="F152" i="3" s="1"/>
  <c r="I154" i="3"/>
  <c r="L154" i="3"/>
  <c r="L152" i="3" s="1"/>
  <c r="G155" i="3"/>
  <c r="H155" i="3"/>
  <c r="J155" i="3"/>
  <c r="K155" i="3"/>
  <c r="K147" i="3" s="1"/>
  <c r="M155" i="3"/>
  <c r="N155" i="3"/>
  <c r="F157" i="3"/>
  <c r="F155" i="3" s="1"/>
  <c r="I157" i="3"/>
  <c r="I155" i="3" s="1"/>
  <c r="L157" i="3"/>
  <c r="L155" i="3" s="1"/>
  <c r="G158" i="3"/>
  <c r="H158" i="3"/>
  <c r="J158" i="3"/>
  <c r="K158" i="3"/>
  <c r="M158" i="3"/>
  <c r="N158" i="3"/>
  <c r="F160" i="3"/>
  <c r="F158" i="3" s="1"/>
  <c r="I160" i="3"/>
  <c r="I158" i="3" s="1"/>
  <c r="L160" i="3"/>
  <c r="L158" i="3" s="1"/>
  <c r="G161" i="3"/>
  <c r="H161" i="3"/>
  <c r="I161" i="3"/>
  <c r="J161" i="3"/>
  <c r="K161" i="3"/>
  <c r="M161" i="3"/>
  <c r="N161" i="3"/>
  <c r="F163" i="3"/>
  <c r="F161" i="3" s="1"/>
  <c r="I163" i="3"/>
  <c r="L163" i="3"/>
  <c r="L161" i="3" s="1"/>
  <c r="G164" i="3"/>
  <c r="H164" i="3"/>
  <c r="I164" i="3"/>
  <c r="J164" i="3"/>
  <c r="K164" i="3"/>
  <c r="M164" i="3"/>
  <c r="N164" i="3"/>
  <c r="F166" i="3"/>
  <c r="F164" i="3" s="1"/>
  <c r="I166" i="3"/>
  <c r="L166" i="3"/>
  <c r="L164" i="3" s="1"/>
  <c r="G169" i="3"/>
  <c r="H169" i="3"/>
  <c r="J169" i="3"/>
  <c r="K169" i="3"/>
  <c r="L169" i="3"/>
  <c r="M169" i="3"/>
  <c r="N169" i="3"/>
  <c r="F171" i="3"/>
  <c r="F169" i="3" s="1"/>
  <c r="I171" i="3"/>
  <c r="I169" i="3" s="1"/>
  <c r="L171" i="3"/>
  <c r="G172" i="3"/>
  <c r="H172" i="3"/>
  <c r="J172" i="3"/>
  <c r="K172" i="3"/>
  <c r="M172" i="3"/>
  <c r="M167" i="3" s="1"/>
  <c r="N172" i="3"/>
  <c r="F174" i="3"/>
  <c r="F172" i="3" s="1"/>
  <c r="I174" i="3"/>
  <c r="I172" i="3" s="1"/>
  <c r="L174" i="3"/>
  <c r="L172" i="3" s="1"/>
  <c r="G175" i="3"/>
  <c r="H175" i="3"/>
  <c r="J175" i="3"/>
  <c r="K175" i="3"/>
  <c r="L175" i="3"/>
  <c r="M175" i="3"/>
  <c r="N175" i="3"/>
  <c r="F177" i="3"/>
  <c r="F175" i="3" s="1"/>
  <c r="I177" i="3"/>
  <c r="I175" i="3" s="1"/>
  <c r="L177" i="3"/>
  <c r="G178" i="3"/>
  <c r="H178" i="3"/>
  <c r="J178" i="3"/>
  <c r="K178" i="3"/>
  <c r="M178" i="3"/>
  <c r="N178" i="3"/>
  <c r="N167" i="3" s="1"/>
  <c r="F180" i="3"/>
  <c r="F178" i="3" s="1"/>
  <c r="I180" i="3"/>
  <c r="I178" i="3" s="1"/>
  <c r="L180" i="3"/>
  <c r="L178" i="3" s="1"/>
  <c r="G181" i="3"/>
  <c r="H181" i="3"/>
  <c r="J181" i="3"/>
  <c r="K181" i="3"/>
  <c r="L181" i="3"/>
  <c r="M181" i="3"/>
  <c r="N181" i="3"/>
  <c r="F183" i="3"/>
  <c r="F181" i="3" s="1"/>
  <c r="I183" i="3"/>
  <c r="I181" i="3" s="1"/>
  <c r="L183" i="3"/>
  <c r="G184" i="3"/>
  <c r="H184" i="3"/>
  <c r="J184" i="3"/>
  <c r="K184" i="3"/>
  <c r="M184" i="3"/>
  <c r="N184" i="3"/>
  <c r="F186" i="3"/>
  <c r="F184" i="3" s="1"/>
  <c r="I186" i="3"/>
  <c r="I184" i="3" s="1"/>
  <c r="L186" i="3"/>
  <c r="L184" i="3" s="1"/>
  <c r="G189" i="3"/>
  <c r="H189" i="3"/>
  <c r="J189" i="3"/>
  <c r="K189" i="3"/>
  <c r="M189" i="3"/>
  <c r="N189" i="3"/>
  <c r="F191" i="3"/>
  <c r="I191" i="3"/>
  <c r="I189" i="3" s="1"/>
  <c r="L191" i="3"/>
  <c r="F192" i="3"/>
  <c r="I192" i="3"/>
  <c r="L192" i="3"/>
  <c r="F193" i="3"/>
  <c r="I193" i="3"/>
  <c r="L193" i="3"/>
  <c r="G194" i="3"/>
  <c r="H194" i="3"/>
  <c r="J194" i="3"/>
  <c r="K194" i="3"/>
  <c r="M194" i="3"/>
  <c r="N194" i="3"/>
  <c r="F196" i="3"/>
  <c r="I196" i="3"/>
  <c r="I194" i="3" s="1"/>
  <c r="L196" i="3"/>
  <c r="L194" i="3" s="1"/>
  <c r="F197" i="3"/>
  <c r="I197" i="3"/>
  <c r="L197" i="3"/>
  <c r="F198" i="3"/>
  <c r="I198" i="3"/>
  <c r="L198" i="3"/>
  <c r="F199" i="3"/>
  <c r="I199" i="3"/>
  <c r="L199" i="3"/>
  <c r="G200" i="3"/>
  <c r="H200" i="3"/>
  <c r="J200" i="3"/>
  <c r="K200" i="3"/>
  <c r="M200" i="3"/>
  <c r="N200" i="3"/>
  <c r="F202" i="3"/>
  <c r="F200" i="3" s="1"/>
  <c r="I202" i="3"/>
  <c r="L202" i="3"/>
  <c r="F203" i="3"/>
  <c r="I203" i="3"/>
  <c r="L203" i="3"/>
  <c r="F204" i="3"/>
  <c r="I204" i="3"/>
  <c r="L204" i="3"/>
  <c r="F205" i="3"/>
  <c r="I205" i="3"/>
  <c r="L205" i="3"/>
  <c r="G206" i="3"/>
  <c r="H206" i="3"/>
  <c r="J206" i="3"/>
  <c r="K206" i="3"/>
  <c r="L206" i="3"/>
  <c r="M206" i="3"/>
  <c r="N206" i="3"/>
  <c r="F208" i="3"/>
  <c r="F206" i="3" s="1"/>
  <c r="I208" i="3"/>
  <c r="I206" i="3" s="1"/>
  <c r="L208" i="3"/>
  <c r="G209" i="3"/>
  <c r="H209" i="3"/>
  <c r="J209" i="3"/>
  <c r="K209" i="3"/>
  <c r="M209" i="3"/>
  <c r="N209" i="3"/>
  <c r="F211" i="3"/>
  <c r="F209" i="3" s="1"/>
  <c r="I211" i="3"/>
  <c r="I209" i="3" s="1"/>
  <c r="L211" i="3"/>
  <c r="L209" i="3" s="1"/>
  <c r="G212" i="3"/>
  <c r="H212" i="3"/>
  <c r="J212" i="3"/>
  <c r="K212" i="3"/>
  <c r="M212" i="3"/>
  <c r="N212" i="3"/>
  <c r="F214" i="3"/>
  <c r="I214" i="3"/>
  <c r="L214" i="3"/>
  <c r="F215" i="3"/>
  <c r="I215" i="3"/>
  <c r="L215" i="3"/>
  <c r="G218" i="3"/>
  <c r="H218" i="3"/>
  <c r="J218" i="3"/>
  <c r="K218" i="3"/>
  <c r="M218" i="3"/>
  <c r="N218" i="3"/>
  <c r="F220" i="3"/>
  <c r="F218" i="3" s="1"/>
  <c r="I220" i="3"/>
  <c r="I218" i="3" s="1"/>
  <c r="L220" i="3"/>
  <c r="L218" i="3" s="1"/>
  <c r="G221" i="3"/>
  <c r="H221" i="3"/>
  <c r="H216" i="3" s="1"/>
  <c r="J221" i="3"/>
  <c r="K221" i="3"/>
  <c r="M221" i="3"/>
  <c r="N221" i="3"/>
  <c r="F223" i="3"/>
  <c r="I223" i="3"/>
  <c r="L223" i="3"/>
  <c r="F224" i="3"/>
  <c r="I224" i="3"/>
  <c r="L224" i="3"/>
  <c r="F225" i="3"/>
  <c r="I225" i="3"/>
  <c r="L225" i="3"/>
  <c r="F226" i="3"/>
  <c r="I226" i="3"/>
  <c r="L226" i="3"/>
  <c r="F227" i="3"/>
  <c r="I227" i="3"/>
  <c r="L227" i="3"/>
  <c r="F228" i="3"/>
  <c r="I228" i="3"/>
  <c r="L228" i="3"/>
  <c r="F229" i="3"/>
  <c r="I229" i="3"/>
  <c r="L229" i="3"/>
  <c r="G230" i="3"/>
  <c r="H230" i="3"/>
  <c r="J230" i="3"/>
  <c r="K230" i="3"/>
  <c r="M230" i="3"/>
  <c r="N230" i="3"/>
  <c r="F232" i="3"/>
  <c r="I232" i="3"/>
  <c r="L232" i="3"/>
  <c r="L230" i="3" s="1"/>
  <c r="F233" i="3"/>
  <c r="I233" i="3"/>
  <c r="L233" i="3"/>
  <c r="F234" i="3"/>
  <c r="I234" i="3"/>
  <c r="I230" i="3" s="1"/>
  <c r="L234" i="3"/>
  <c r="G235" i="3"/>
  <c r="H235" i="3"/>
  <c r="J235" i="3"/>
  <c r="K235" i="3"/>
  <c r="M235" i="3"/>
  <c r="N235" i="3"/>
  <c r="F237" i="3"/>
  <c r="F235" i="3" s="1"/>
  <c r="I237" i="3"/>
  <c r="L237" i="3"/>
  <c r="F238" i="3"/>
  <c r="I238" i="3"/>
  <c r="L238" i="3"/>
  <c r="F239" i="3"/>
  <c r="I239" i="3"/>
  <c r="L239" i="3"/>
  <c r="G240" i="3"/>
  <c r="H240" i="3"/>
  <c r="I240" i="3"/>
  <c r="J240" i="3"/>
  <c r="K240" i="3"/>
  <c r="M240" i="3"/>
  <c r="N240" i="3"/>
  <c r="F242" i="3"/>
  <c r="F240" i="3" s="1"/>
  <c r="I242" i="3"/>
  <c r="L242" i="3"/>
  <c r="L240" i="3" s="1"/>
  <c r="G243" i="3"/>
  <c r="H243" i="3"/>
  <c r="I243" i="3"/>
  <c r="J243" i="3"/>
  <c r="K243" i="3"/>
  <c r="M243" i="3"/>
  <c r="N243" i="3"/>
  <c r="F245" i="3"/>
  <c r="F243" i="3" s="1"/>
  <c r="I245" i="3"/>
  <c r="L245" i="3"/>
  <c r="L243" i="3" s="1"/>
  <c r="G248" i="3"/>
  <c r="H248" i="3"/>
  <c r="J248" i="3"/>
  <c r="K248" i="3"/>
  <c r="M248" i="3"/>
  <c r="N248" i="3"/>
  <c r="F250" i="3"/>
  <c r="I250" i="3"/>
  <c r="L250" i="3"/>
  <c r="F251" i="3"/>
  <c r="I251" i="3"/>
  <c r="L251" i="3"/>
  <c r="G252" i="3"/>
  <c r="H252" i="3"/>
  <c r="J252" i="3"/>
  <c r="K252" i="3"/>
  <c r="M252" i="3"/>
  <c r="N252" i="3"/>
  <c r="F254" i="3"/>
  <c r="I254" i="3"/>
  <c r="I252" i="3" s="1"/>
  <c r="L254" i="3"/>
  <c r="L252" i="3" s="1"/>
  <c r="F255" i="3"/>
  <c r="I255" i="3"/>
  <c r="L255" i="3"/>
  <c r="G256" i="3"/>
  <c r="H256" i="3"/>
  <c r="J256" i="3"/>
  <c r="K256" i="3"/>
  <c r="M256" i="3"/>
  <c r="N256" i="3"/>
  <c r="F258" i="3"/>
  <c r="I258" i="3"/>
  <c r="L258" i="3"/>
  <c r="L256" i="3" s="1"/>
  <c r="F259" i="3"/>
  <c r="I259" i="3"/>
  <c r="I256" i="3" s="1"/>
  <c r="L259" i="3"/>
  <c r="G260" i="3"/>
  <c r="H260" i="3"/>
  <c r="J260" i="3"/>
  <c r="K260" i="3"/>
  <c r="M260" i="3"/>
  <c r="N260" i="3"/>
  <c r="F262" i="3"/>
  <c r="F260" i="3" s="1"/>
  <c r="I262" i="3"/>
  <c r="L262" i="3"/>
  <c r="F263" i="3"/>
  <c r="I263" i="3"/>
  <c r="L263" i="3"/>
  <c r="G264" i="3"/>
  <c r="H264" i="3"/>
  <c r="J264" i="3"/>
  <c r="K264" i="3"/>
  <c r="M264" i="3"/>
  <c r="N264" i="3"/>
  <c r="F266" i="3"/>
  <c r="F264" i="3" s="1"/>
  <c r="I266" i="3"/>
  <c r="I264" i="3" s="1"/>
  <c r="L266" i="3"/>
  <c r="F267" i="3"/>
  <c r="I267" i="3"/>
  <c r="L267" i="3"/>
  <c r="G268" i="3"/>
  <c r="H268" i="3"/>
  <c r="I268" i="3"/>
  <c r="J268" i="3"/>
  <c r="K268" i="3"/>
  <c r="M268" i="3"/>
  <c r="N268" i="3"/>
  <c r="F270" i="3"/>
  <c r="F268" i="3" s="1"/>
  <c r="I270" i="3"/>
  <c r="L270" i="3"/>
  <c r="L268" i="3" s="1"/>
  <c r="G271" i="3"/>
  <c r="H271" i="3"/>
  <c r="J271" i="3"/>
  <c r="K271" i="3"/>
  <c r="M271" i="3"/>
  <c r="N271" i="3"/>
  <c r="F273" i="3"/>
  <c r="F271" i="3" s="1"/>
  <c r="I273" i="3"/>
  <c r="I271" i="3" s="1"/>
  <c r="L273" i="3"/>
  <c r="L271" i="3" s="1"/>
  <c r="G274" i="3"/>
  <c r="H274" i="3"/>
  <c r="J274" i="3"/>
  <c r="K274" i="3"/>
  <c r="M274" i="3"/>
  <c r="N274" i="3"/>
  <c r="F276" i="3"/>
  <c r="F274" i="3" s="1"/>
  <c r="I276" i="3"/>
  <c r="I274" i="3" s="1"/>
  <c r="L276" i="3"/>
  <c r="L274" i="3" s="1"/>
  <c r="G279" i="3"/>
  <c r="H279" i="3"/>
  <c r="J279" i="3"/>
  <c r="K279" i="3"/>
  <c r="M279" i="3"/>
  <c r="N279" i="3"/>
  <c r="F281" i="3"/>
  <c r="I281" i="3"/>
  <c r="I279" i="3" s="1"/>
  <c r="L281" i="3"/>
  <c r="F282" i="3"/>
  <c r="I282" i="3"/>
  <c r="L282" i="3"/>
  <c r="G283" i="3"/>
  <c r="H283" i="3"/>
  <c r="I283" i="3"/>
  <c r="J283" i="3"/>
  <c r="K283" i="3"/>
  <c r="M283" i="3"/>
  <c r="N283" i="3"/>
  <c r="F285" i="3"/>
  <c r="F283" i="3" s="1"/>
  <c r="I285" i="3"/>
  <c r="L285" i="3"/>
  <c r="L283" i="3" s="1"/>
  <c r="G286" i="3"/>
  <c r="H286" i="3"/>
  <c r="I286" i="3"/>
  <c r="J286" i="3"/>
  <c r="K286" i="3"/>
  <c r="M286" i="3"/>
  <c r="N286" i="3"/>
  <c r="F288" i="3"/>
  <c r="F286" i="3" s="1"/>
  <c r="I288" i="3"/>
  <c r="L288" i="3"/>
  <c r="L286" i="3" s="1"/>
  <c r="G289" i="3"/>
  <c r="H289" i="3"/>
  <c r="J289" i="3"/>
  <c r="K289" i="3"/>
  <c r="M289" i="3"/>
  <c r="N289" i="3"/>
  <c r="F291" i="3"/>
  <c r="F289" i="3" s="1"/>
  <c r="I291" i="3"/>
  <c r="I289" i="3" s="1"/>
  <c r="L291" i="3"/>
  <c r="L289" i="3" s="1"/>
  <c r="G292" i="3"/>
  <c r="H292" i="3"/>
  <c r="J292" i="3"/>
  <c r="K292" i="3"/>
  <c r="M292" i="3"/>
  <c r="N292" i="3"/>
  <c r="F294" i="3"/>
  <c r="F292" i="3" s="1"/>
  <c r="I294" i="3"/>
  <c r="I292" i="3" s="1"/>
  <c r="L294" i="3"/>
  <c r="L292" i="3" s="1"/>
  <c r="G295" i="3"/>
  <c r="H295" i="3"/>
  <c r="I295" i="3"/>
  <c r="J295" i="3"/>
  <c r="K295" i="3"/>
  <c r="M295" i="3"/>
  <c r="N295" i="3"/>
  <c r="F297" i="3"/>
  <c r="F295" i="3" s="1"/>
  <c r="I297" i="3"/>
  <c r="L297" i="3"/>
  <c r="L295" i="3" s="1"/>
  <c r="G298" i="3"/>
  <c r="H298" i="3"/>
  <c r="J298" i="3"/>
  <c r="K298" i="3"/>
  <c r="M298" i="3"/>
  <c r="N298" i="3"/>
  <c r="F300" i="3"/>
  <c r="F298" i="3" s="1"/>
  <c r="I300" i="3"/>
  <c r="I298" i="3" s="1"/>
  <c r="L300" i="3"/>
  <c r="L298" i="3" s="1"/>
  <c r="G301" i="3"/>
  <c r="H301" i="3"/>
  <c r="I301" i="3"/>
  <c r="J301" i="3"/>
  <c r="K301" i="3"/>
  <c r="M301" i="3"/>
  <c r="N301" i="3"/>
  <c r="F303" i="3"/>
  <c r="F301" i="3" s="1"/>
  <c r="I303" i="3"/>
  <c r="L303" i="3"/>
  <c r="L301" i="3" s="1"/>
  <c r="G305" i="3"/>
  <c r="H305" i="3"/>
  <c r="J305" i="3"/>
  <c r="K305" i="3"/>
  <c r="M305" i="3"/>
  <c r="N305" i="3"/>
  <c r="F307" i="3"/>
  <c r="I307" i="3"/>
  <c r="L307" i="3"/>
  <c r="F308" i="3"/>
  <c r="I308" i="3"/>
  <c r="L308" i="3"/>
  <c r="J309" i="3"/>
  <c r="G311" i="3"/>
  <c r="G309" i="3" s="1"/>
  <c r="H311" i="3"/>
  <c r="H309" i="3" s="1"/>
  <c r="J311" i="3"/>
  <c r="K311" i="3"/>
  <c r="K309" i="3" s="1"/>
  <c r="M311" i="3"/>
  <c r="M309" i="3" s="1"/>
  <c r="N311" i="3"/>
  <c r="N309" i="3" s="1"/>
  <c r="F313" i="3"/>
  <c r="I313" i="3"/>
  <c r="I311" i="3" s="1"/>
  <c r="I309" i="3" s="1"/>
  <c r="L313" i="3"/>
  <c r="L311" i="3" s="1"/>
  <c r="L309" i="3" s="1"/>
  <c r="E19" i="4"/>
  <c r="H19" i="4"/>
  <c r="K19" i="4"/>
  <c r="D21" i="4"/>
  <c r="G21" i="4"/>
  <c r="J21" i="4"/>
  <c r="D22" i="4"/>
  <c r="G22" i="4"/>
  <c r="J22" i="4"/>
  <c r="D23" i="4"/>
  <c r="G23" i="4"/>
  <c r="J23" i="4"/>
  <c r="E24" i="4"/>
  <c r="H24" i="4"/>
  <c r="K24" i="4"/>
  <c r="D26" i="4"/>
  <c r="D24" i="4" s="1"/>
  <c r="G26" i="4"/>
  <c r="G24" i="4" s="1"/>
  <c r="J26" i="4"/>
  <c r="J24" i="4" s="1"/>
  <c r="E27" i="4"/>
  <c r="H27" i="4"/>
  <c r="K27" i="4"/>
  <c r="D29" i="4"/>
  <c r="D27" i="4" s="1"/>
  <c r="G29" i="4"/>
  <c r="G27" i="4" s="1"/>
  <c r="J29" i="4"/>
  <c r="J27" i="4" s="1"/>
  <c r="E32" i="4"/>
  <c r="H32" i="4"/>
  <c r="K32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E41" i="4"/>
  <c r="H41" i="4"/>
  <c r="K41" i="4"/>
  <c r="D43" i="4"/>
  <c r="G43" i="4"/>
  <c r="J43" i="4"/>
  <c r="D44" i="4"/>
  <c r="G44" i="4"/>
  <c r="J44" i="4"/>
  <c r="D45" i="4"/>
  <c r="G45" i="4"/>
  <c r="J45" i="4"/>
  <c r="E46" i="4"/>
  <c r="H46" i="4"/>
  <c r="K46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D54" i="4"/>
  <c r="G54" i="4"/>
  <c r="J54" i="4"/>
  <c r="D55" i="4"/>
  <c r="G55" i="4"/>
  <c r="J55" i="4"/>
  <c r="E56" i="4"/>
  <c r="H56" i="4"/>
  <c r="K56" i="4"/>
  <c r="D58" i="4"/>
  <c r="D56" i="4" s="1"/>
  <c r="G58" i="4"/>
  <c r="G56" i="4" s="1"/>
  <c r="J58" i="4"/>
  <c r="J56" i="4" s="1"/>
  <c r="E59" i="4"/>
  <c r="H59" i="4"/>
  <c r="K59" i="4"/>
  <c r="D61" i="4"/>
  <c r="G61" i="4"/>
  <c r="J61" i="4"/>
  <c r="D62" i="4"/>
  <c r="G62" i="4"/>
  <c r="J62" i="4"/>
  <c r="E63" i="4"/>
  <c r="H63" i="4"/>
  <c r="K63" i="4"/>
  <c r="D65" i="4"/>
  <c r="G65" i="4"/>
  <c r="J65" i="4"/>
  <c r="D66" i="4"/>
  <c r="G66" i="4"/>
  <c r="J66" i="4"/>
  <c r="D67" i="4"/>
  <c r="G67" i="4"/>
  <c r="J67" i="4"/>
  <c r="D68" i="4"/>
  <c r="G68" i="4"/>
  <c r="J68" i="4"/>
  <c r="D69" i="4"/>
  <c r="G69" i="4"/>
  <c r="J69" i="4"/>
  <c r="D70" i="4"/>
  <c r="G70" i="4"/>
  <c r="J70" i="4"/>
  <c r="D71" i="4"/>
  <c r="G71" i="4"/>
  <c r="J71" i="4"/>
  <c r="D72" i="4"/>
  <c r="G72" i="4"/>
  <c r="J72" i="4"/>
  <c r="E75" i="4"/>
  <c r="H75" i="4"/>
  <c r="K75" i="4"/>
  <c r="D77" i="4"/>
  <c r="G77" i="4"/>
  <c r="J77" i="4"/>
  <c r="D78" i="4"/>
  <c r="G78" i="4"/>
  <c r="J78" i="4"/>
  <c r="E79" i="4"/>
  <c r="H79" i="4"/>
  <c r="K79" i="4"/>
  <c r="D81" i="4"/>
  <c r="G81" i="4"/>
  <c r="J81" i="4"/>
  <c r="J79" i="4" s="1"/>
  <c r="D82" i="4"/>
  <c r="G82" i="4"/>
  <c r="J82" i="4"/>
  <c r="E83" i="4"/>
  <c r="H83" i="4"/>
  <c r="K83" i="4"/>
  <c r="D85" i="4"/>
  <c r="G85" i="4"/>
  <c r="J85" i="4"/>
  <c r="D86" i="4"/>
  <c r="G86" i="4"/>
  <c r="J86" i="4"/>
  <c r="D87" i="4"/>
  <c r="G87" i="4"/>
  <c r="J87" i="4"/>
  <c r="E90" i="4"/>
  <c r="H90" i="4"/>
  <c r="H88" i="4" s="1"/>
  <c r="K90" i="4"/>
  <c r="D92" i="4"/>
  <c r="G92" i="4"/>
  <c r="J92" i="4"/>
  <c r="J90" i="4" s="1"/>
  <c r="D93" i="4"/>
  <c r="G93" i="4"/>
  <c r="J93" i="4"/>
  <c r="E94" i="4"/>
  <c r="E88" i="4" s="1"/>
  <c r="H94" i="4"/>
  <c r="K94" i="4"/>
  <c r="D96" i="4"/>
  <c r="G96" i="4"/>
  <c r="J96" i="4"/>
  <c r="D97" i="4"/>
  <c r="G97" i="4"/>
  <c r="J97" i="4"/>
  <c r="E100" i="4"/>
  <c r="H100" i="4"/>
  <c r="K100" i="4"/>
  <c r="D102" i="4"/>
  <c r="G102" i="4"/>
  <c r="J102" i="4"/>
  <c r="D103" i="4"/>
  <c r="G103" i="4"/>
  <c r="J103" i="4"/>
  <c r="E104" i="4"/>
  <c r="H104" i="4"/>
  <c r="K104" i="4"/>
  <c r="D106" i="4"/>
  <c r="G106" i="4"/>
  <c r="J106" i="4"/>
  <c r="D107" i="4"/>
  <c r="G107" i="4"/>
  <c r="J107" i="4"/>
  <c r="D110" i="4"/>
  <c r="G110" i="4"/>
  <c r="J110" i="4"/>
  <c r="D111" i="4"/>
  <c r="G111" i="4"/>
  <c r="J111" i="4"/>
  <c r="E112" i="4"/>
  <c r="E108" i="4" s="1"/>
  <c r="H112" i="4"/>
  <c r="H108" i="4" s="1"/>
  <c r="K112" i="4"/>
  <c r="K108" i="4" s="1"/>
  <c r="D113" i="4"/>
  <c r="G113" i="4"/>
  <c r="J113" i="4"/>
  <c r="D114" i="4"/>
  <c r="G114" i="4"/>
  <c r="J114" i="4"/>
  <c r="D115" i="4"/>
  <c r="G115" i="4"/>
  <c r="J115" i="4"/>
  <c r="D118" i="4"/>
  <c r="G118" i="4"/>
  <c r="J118" i="4"/>
  <c r="D119" i="4"/>
  <c r="G119" i="4"/>
  <c r="J119" i="4"/>
  <c r="E120" i="4"/>
  <c r="E116" i="4" s="1"/>
  <c r="H120" i="4"/>
  <c r="H116" i="4" s="1"/>
  <c r="K120" i="4"/>
  <c r="K116" i="4" s="1"/>
  <c r="D122" i="4"/>
  <c r="G122" i="4"/>
  <c r="J122" i="4"/>
  <c r="D123" i="4"/>
  <c r="G123" i="4"/>
  <c r="J123" i="4"/>
  <c r="D124" i="4"/>
  <c r="G124" i="4"/>
  <c r="J124" i="4"/>
  <c r="E127" i="4"/>
  <c r="H127" i="4"/>
  <c r="K127" i="4"/>
  <c r="D129" i="4"/>
  <c r="D127" i="4" s="1"/>
  <c r="G129" i="4"/>
  <c r="J129" i="4"/>
  <c r="D130" i="4"/>
  <c r="G130" i="4"/>
  <c r="J130" i="4"/>
  <c r="E131" i="4"/>
  <c r="H131" i="4"/>
  <c r="K131" i="4"/>
  <c r="D133" i="4"/>
  <c r="G133" i="4"/>
  <c r="J133" i="4"/>
  <c r="D134" i="4"/>
  <c r="G134" i="4"/>
  <c r="J134" i="4"/>
  <c r="D135" i="4"/>
  <c r="G135" i="4"/>
  <c r="J135" i="4"/>
  <c r="D136" i="4"/>
  <c r="G136" i="4"/>
  <c r="J136" i="4"/>
  <c r="E137" i="4"/>
  <c r="H137" i="4"/>
  <c r="K137" i="4"/>
  <c r="D139" i="4"/>
  <c r="D137" i="4" s="1"/>
  <c r="G139" i="4"/>
  <c r="G137" i="4" s="1"/>
  <c r="J139" i="4"/>
  <c r="J137" i="4" s="1"/>
  <c r="E142" i="4"/>
  <c r="H142" i="4"/>
  <c r="K142" i="4"/>
  <c r="D144" i="4"/>
  <c r="G144" i="4"/>
  <c r="J144" i="4"/>
  <c r="D145" i="4"/>
  <c r="G145" i="4"/>
  <c r="J145" i="4"/>
  <c r="E146" i="4"/>
  <c r="H146" i="4"/>
  <c r="K146" i="4"/>
  <c r="D148" i="4"/>
  <c r="G148" i="4"/>
  <c r="J148" i="4"/>
  <c r="D149" i="4"/>
  <c r="G149" i="4"/>
  <c r="J149" i="4"/>
  <c r="D150" i="4"/>
  <c r="G150" i="4"/>
  <c r="J150" i="4"/>
  <c r="D151" i="4"/>
  <c r="G151" i="4"/>
  <c r="J151" i="4"/>
  <c r="E152" i="4"/>
  <c r="H152" i="4"/>
  <c r="K152" i="4"/>
  <c r="D154" i="4"/>
  <c r="D152" i="4" s="1"/>
  <c r="G154" i="4"/>
  <c r="G152" i="4" s="1"/>
  <c r="J154" i="4"/>
  <c r="J152" i="4" s="1"/>
  <c r="E155" i="4"/>
  <c r="H155" i="4"/>
  <c r="K155" i="4"/>
  <c r="D157" i="4"/>
  <c r="G157" i="4"/>
  <c r="J157" i="4"/>
  <c r="D158" i="4"/>
  <c r="G158" i="4"/>
  <c r="J158" i="4"/>
  <c r="E159" i="4"/>
  <c r="H159" i="4"/>
  <c r="K159" i="4"/>
  <c r="D161" i="4"/>
  <c r="D159" i="4" s="1"/>
  <c r="G161" i="4"/>
  <c r="G159" i="4" s="1"/>
  <c r="J161" i="4"/>
  <c r="J159" i="4" s="1"/>
  <c r="E162" i="4"/>
  <c r="H162" i="4"/>
  <c r="K162" i="4"/>
  <c r="D164" i="4"/>
  <c r="D162" i="4" s="1"/>
  <c r="G164" i="4"/>
  <c r="G162" i="4" s="1"/>
  <c r="J164" i="4"/>
  <c r="J162" i="4" s="1"/>
  <c r="E165" i="4"/>
  <c r="F165" i="4"/>
  <c r="F140" i="4" s="1"/>
  <c r="F15" i="4" s="1"/>
  <c r="H165" i="4"/>
  <c r="I165" i="4"/>
  <c r="I140" i="4" s="1"/>
  <c r="I15" i="4" s="1"/>
  <c r="K165" i="4"/>
  <c r="L165" i="4"/>
  <c r="L140" i="4" s="1"/>
  <c r="L15" i="4" s="1"/>
  <c r="D167" i="4"/>
  <c r="D165" i="4" s="1"/>
  <c r="G167" i="4"/>
  <c r="G165" i="4" s="1"/>
  <c r="J167" i="4"/>
  <c r="J165" i="4" s="1"/>
  <c r="D168" i="4"/>
  <c r="G168" i="4"/>
  <c r="J168" i="4"/>
  <c r="F173" i="4"/>
  <c r="I173" i="4"/>
  <c r="L173" i="4"/>
  <c r="D175" i="4"/>
  <c r="G175" i="4"/>
  <c r="J175" i="4"/>
  <c r="D176" i="4"/>
  <c r="G176" i="4"/>
  <c r="J176" i="4"/>
  <c r="D177" i="4"/>
  <c r="G177" i="4"/>
  <c r="J177" i="4"/>
  <c r="F178" i="4"/>
  <c r="I178" i="4"/>
  <c r="L178" i="4"/>
  <c r="D180" i="4"/>
  <c r="G180" i="4"/>
  <c r="J180" i="4"/>
  <c r="D181" i="4"/>
  <c r="G181" i="4"/>
  <c r="J181" i="4"/>
  <c r="D182" i="4"/>
  <c r="G182" i="4"/>
  <c r="J182" i="4"/>
  <c r="F183" i="4"/>
  <c r="I183" i="4"/>
  <c r="L183" i="4"/>
  <c r="D185" i="4"/>
  <c r="G185" i="4"/>
  <c r="J185" i="4"/>
  <c r="D186" i="4"/>
  <c r="G186" i="4"/>
  <c r="J186" i="4"/>
  <c r="D187" i="4"/>
  <c r="G187" i="4"/>
  <c r="J187" i="4"/>
  <c r="D188" i="4"/>
  <c r="G188" i="4"/>
  <c r="J188" i="4"/>
  <c r="F189" i="4"/>
  <c r="I189" i="4"/>
  <c r="L189" i="4"/>
  <c r="D191" i="4"/>
  <c r="G191" i="4"/>
  <c r="J191" i="4"/>
  <c r="D192" i="4"/>
  <c r="G192" i="4"/>
  <c r="J192" i="4"/>
  <c r="D193" i="4"/>
  <c r="G193" i="4"/>
  <c r="J193" i="4"/>
  <c r="D194" i="4"/>
  <c r="G194" i="4"/>
  <c r="J194" i="4"/>
  <c r="F195" i="4"/>
  <c r="I195" i="4"/>
  <c r="L195" i="4"/>
  <c r="D197" i="4"/>
  <c r="D195" i="4" s="1"/>
  <c r="G197" i="4"/>
  <c r="G195" i="4" s="1"/>
  <c r="J197" i="4"/>
  <c r="J195" i="4" s="1"/>
  <c r="F198" i="4"/>
  <c r="I198" i="4"/>
  <c r="L198" i="4"/>
  <c r="D200" i="4"/>
  <c r="G200" i="4"/>
  <c r="J200" i="4"/>
  <c r="D201" i="4"/>
  <c r="G201" i="4"/>
  <c r="J201" i="4"/>
  <c r="D202" i="4"/>
  <c r="G202" i="4"/>
  <c r="J202" i="4"/>
  <c r="D203" i="4"/>
  <c r="G203" i="4"/>
  <c r="J203" i="4"/>
  <c r="F206" i="4"/>
  <c r="I206" i="4"/>
  <c r="L206" i="4"/>
  <c r="D208" i="4"/>
  <c r="G208" i="4"/>
  <c r="J208" i="4"/>
  <c r="D209" i="4"/>
  <c r="G209" i="4"/>
  <c r="J209" i="4"/>
  <c r="D210" i="4"/>
  <c r="G210" i="4"/>
  <c r="J210" i="4"/>
  <c r="D213" i="4"/>
  <c r="G213" i="4"/>
  <c r="J213" i="4"/>
  <c r="F214" i="4"/>
  <c r="F211" i="4" s="1"/>
  <c r="I214" i="4"/>
  <c r="I211" i="4" s="1"/>
  <c r="L214" i="4"/>
  <c r="L211" i="4" s="1"/>
  <c r="D216" i="4"/>
  <c r="G216" i="4"/>
  <c r="J216" i="4"/>
  <c r="D217" i="4"/>
  <c r="G217" i="4"/>
  <c r="J217" i="4"/>
  <c r="D218" i="4"/>
  <c r="G218" i="4"/>
  <c r="J218" i="4"/>
  <c r="F219" i="4"/>
  <c r="I219" i="4"/>
  <c r="L219" i="4"/>
  <c r="D221" i="4"/>
  <c r="D219" i="4" s="1"/>
  <c r="G221" i="4"/>
  <c r="G219" i="4" s="1"/>
  <c r="J221" i="4"/>
  <c r="J219" i="4" s="1"/>
  <c r="F222" i="4"/>
  <c r="I222" i="4"/>
  <c r="L222" i="4"/>
  <c r="D224" i="4"/>
  <c r="G224" i="4"/>
  <c r="J224" i="4"/>
  <c r="D225" i="4"/>
  <c r="G225" i="4"/>
  <c r="J225" i="4"/>
  <c r="D226" i="4"/>
  <c r="G226" i="4"/>
  <c r="J226" i="4"/>
  <c r="D227" i="4"/>
  <c r="G227" i="4"/>
  <c r="J227" i="4"/>
  <c r="G41" i="2" l="1"/>
  <c r="G40" i="2" s="1"/>
  <c r="G14" i="2"/>
  <c r="D93" i="2"/>
  <c r="J83" i="2"/>
  <c r="D61" i="2"/>
  <c r="D90" i="2"/>
  <c r="G96" i="2"/>
  <c r="G61" i="2"/>
  <c r="G59" i="2" s="1"/>
  <c r="J93" i="2"/>
  <c r="I69" i="2"/>
  <c r="G83" i="2"/>
  <c r="D83" i="2"/>
  <c r="G79" i="2"/>
  <c r="D79" i="2"/>
  <c r="J61" i="2"/>
  <c r="F69" i="2"/>
  <c r="G127" i="4"/>
  <c r="G90" i="4"/>
  <c r="H17" i="4"/>
  <c r="D90" i="4"/>
  <c r="J155" i="4"/>
  <c r="G75" i="4"/>
  <c r="J142" i="4"/>
  <c r="D75" i="4"/>
  <c r="D189" i="4"/>
  <c r="J41" i="4"/>
  <c r="G189" i="4"/>
  <c r="D214" i="4"/>
  <c r="D211" i="4" s="1"/>
  <c r="G142" i="4"/>
  <c r="E125" i="4"/>
  <c r="J104" i="4"/>
  <c r="G94" i="4"/>
  <c r="D94" i="4"/>
  <c r="D88" i="4" s="1"/>
  <c r="G41" i="4"/>
  <c r="G222" i="4"/>
  <c r="D120" i="4"/>
  <c r="J112" i="4"/>
  <c r="J108" i="4" s="1"/>
  <c r="G83" i="4"/>
  <c r="K73" i="4"/>
  <c r="G155" i="4"/>
  <c r="H125" i="4"/>
  <c r="G104" i="4"/>
  <c r="D104" i="4"/>
  <c r="J94" i="4"/>
  <c r="K88" i="4"/>
  <c r="G79" i="4"/>
  <c r="G73" i="4" s="1"/>
  <c r="J75" i="4"/>
  <c r="H73" i="4"/>
  <c r="J59" i="4"/>
  <c r="J51" i="6"/>
  <c r="J88" i="6"/>
  <c r="J84" i="6"/>
  <c r="J82" i="6" s="1"/>
  <c r="J76" i="6" s="1"/>
  <c r="J74" i="6" s="1"/>
  <c r="G88" i="6"/>
  <c r="D88" i="6"/>
  <c r="G65" i="6"/>
  <c r="G57" i="6"/>
  <c r="G60" i="6" s="1"/>
  <c r="G69" i="6" s="1"/>
  <c r="L171" i="4"/>
  <c r="L169" i="4" s="1"/>
  <c r="K60" i="6"/>
  <c r="L69" i="6" s="1"/>
  <c r="L63" i="6" s="1"/>
  <c r="L55" i="6" s="1"/>
  <c r="H34" i="6"/>
  <c r="H22" i="6" s="1"/>
  <c r="H16" i="6" s="1"/>
  <c r="H140" i="4"/>
  <c r="D63" i="4"/>
  <c r="I48" i="3"/>
  <c r="J206" i="4"/>
  <c r="I204" i="4"/>
  <c r="G198" i="4"/>
  <c r="D183" i="4"/>
  <c r="J183" i="4"/>
  <c r="J178" i="4"/>
  <c r="I171" i="4"/>
  <c r="I169" i="4" s="1"/>
  <c r="J173" i="4"/>
  <c r="E140" i="4"/>
  <c r="G146" i="4"/>
  <c r="D146" i="4"/>
  <c r="J131" i="4"/>
  <c r="K125" i="4"/>
  <c r="F106" i="3"/>
  <c r="K94" i="3"/>
  <c r="J48" i="3"/>
  <c r="F63" i="6"/>
  <c r="F55" i="6" s="1"/>
  <c r="L204" i="4"/>
  <c r="L13" i="4" s="1"/>
  <c r="G206" i="4"/>
  <c r="G178" i="4"/>
  <c r="F171" i="4"/>
  <c r="F169" i="4" s="1"/>
  <c r="D155" i="4"/>
  <c r="D142" i="4"/>
  <c r="M246" i="3"/>
  <c r="M187" i="3"/>
  <c r="L167" i="3"/>
  <c r="G167" i="3"/>
  <c r="M65" i="3"/>
  <c r="G65" i="3"/>
  <c r="G214" i="4"/>
  <c r="G211" i="4" s="1"/>
  <c r="F204" i="4"/>
  <c r="D206" i="4"/>
  <c r="D204" i="4" s="1"/>
  <c r="D178" i="4"/>
  <c r="G173" i="4"/>
  <c r="D173" i="4"/>
  <c r="J146" i="4"/>
  <c r="K140" i="4"/>
  <c r="G131" i="4"/>
  <c r="G125" i="4" s="1"/>
  <c r="D131" i="4"/>
  <c r="D125" i="4" s="1"/>
  <c r="G120" i="4"/>
  <c r="G116" i="4" s="1"/>
  <c r="D46" i="4"/>
  <c r="J46" i="4"/>
  <c r="H30" i="4"/>
  <c r="J32" i="4"/>
  <c r="F147" i="3"/>
  <c r="H98" i="4"/>
  <c r="J100" i="4"/>
  <c r="J63" i="4"/>
  <c r="D59" i="4"/>
  <c r="E30" i="4"/>
  <c r="D19" i="4"/>
  <c r="D17" i="4" s="1"/>
  <c r="K17" i="4"/>
  <c r="L305" i="3"/>
  <c r="M277" i="3"/>
  <c r="F279" i="3"/>
  <c r="L264" i="3"/>
  <c r="L260" i="3"/>
  <c r="I260" i="3"/>
  <c r="G246" i="3"/>
  <c r="N216" i="3"/>
  <c r="J216" i="3"/>
  <c r="L212" i="3"/>
  <c r="H187" i="3"/>
  <c r="L189" i="3"/>
  <c r="K187" i="3"/>
  <c r="K167" i="3"/>
  <c r="M147" i="3"/>
  <c r="H147" i="3"/>
  <c r="L135" i="3"/>
  <c r="I135" i="3"/>
  <c r="F129" i="3"/>
  <c r="F119" i="3"/>
  <c r="L106" i="3"/>
  <c r="F100" i="3"/>
  <c r="J94" i="3"/>
  <c r="L75" i="3"/>
  <c r="L67" i="3"/>
  <c r="I67" i="3"/>
  <c r="K65" i="3"/>
  <c r="L44" i="3"/>
  <c r="L42" i="3" s="1"/>
  <c r="L25" i="3"/>
  <c r="I25" i="3"/>
  <c r="F16" i="3"/>
  <c r="G90" i="2"/>
  <c r="D74" i="2"/>
  <c r="J74" i="2"/>
  <c r="J66" i="2"/>
  <c r="G66" i="2"/>
  <c r="L50" i="2"/>
  <c r="H50" i="2"/>
  <c r="J45" i="2"/>
  <c r="J44" i="2" s="1"/>
  <c r="G21" i="2"/>
  <c r="G20" i="2" s="1"/>
  <c r="G19" i="2" s="1"/>
  <c r="D21" i="2"/>
  <c r="D20" i="2" s="1"/>
  <c r="D19" i="2" s="1"/>
  <c r="D14" i="2"/>
  <c r="D13" i="2" s="1"/>
  <c r="I82" i="6"/>
  <c r="I76" i="6" s="1"/>
  <c r="I74" i="6" s="1"/>
  <c r="G84" i="6"/>
  <c r="G82" i="6" s="1"/>
  <c r="G76" i="6" s="1"/>
  <c r="G74" i="6" s="1"/>
  <c r="F82" i="6"/>
  <c r="J78" i="6"/>
  <c r="D65" i="6"/>
  <c r="D57" i="6"/>
  <c r="D60" i="6" s="1"/>
  <c r="D69" i="6" s="1"/>
  <c r="H55" i="6"/>
  <c r="H44" i="6" s="1"/>
  <c r="J46" i="6"/>
  <c r="L34" i="6"/>
  <c r="F34" i="6"/>
  <c r="F22" i="6" s="1"/>
  <c r="F16" i="6" s="1"/>
  <c r="F14" i="6" s="1"/>
  <c r="F12" i="6" s="1"/>
  <c r="D26" i="6"/>
  <c r="G18" i="6"/>
  <c r="G88" i="4"/>
  <c r="D83" i="4"/>
  <c r="E73" i="4"/>
  <c r="G63" i="4"/>
  <c r="G46" i="4"/>
  <c r="D41" i="4"/>
  <c r="G32" i="4"/>
  <c r="D32" i="4"/>
  <c r="J19" i="4"/>
  <c r="H277" i="3"/>
  <c r="J246" i="3"/>
  <c r="L248" i="3"/>
  <c r="I248" i="3"/>
  <c r="I246" i="3" s="1"/>
  <c r="F212" i="3"/>
  <c r="F189" i="3"/>
  <c r="J187" i="3"/>
  <c r="J167" i="3"/>
  <c r="F135" i="3"/>
  <c r="I129" i="3"/>
  <c r="L129" i="3"/>
  <c r="I119" i="3"/>
  <c r="L119" i="3"/>
  <c r="L114" i="3"/>
  <c r="I114" i="3"/>
  <c r="N94" i="3"/>
  <c r="F67" i="3"/>
  <c r="J65" i="3"/>
  <c r="M48" i="3"/>
  <c r="H48" i="3"/>
  <c r="F25" i="3"/>
  <c r="J14" i="3"/>
  <c r="J96" i="2"/>
  <c r="J79" i="2"/>
  <c r="G74" i="2"/>
  <c r="K69" i="2"/>
  <c r="D59" i="2"/>
  <c r="K50" i="2"/>
  <c r="I50" i="2"/>
  <c r="K13" i="2"/>
  <c r="F76" i="6"/>
  <c r="F74" i="6" s="1"/>
  <c r="E55" i="6"/>
  <c r="D55" i="6" s="1"/>
  <c r="G46" i="6"/>
  <c r="F44" i="6"/>
  <c r="J40" i="6"/>
  <c r="J36" i="6"/>
  <c r="K34" i="6"/>
  <c r="K22" i="6" s="1"/>
  <c r="K16" i="6" s="1"/>
  <c r="E34" i="6"/>
  <c r="E22" i="6" s="1"/>
  <c r="E16" i="6" s="1"/>
  <c r="J30" i="6"/>
  <c r="L22" i="6"/>
  <c r="D18" i="6"/>
  <c r="J127" i="4"/>
  <c r="J120" i="4"/>
  <c r="J116" i="4" s="1"/>
  <c r="G112" i="4"/>
  <c r="G108" i="4" s="1"/>
  <c r="D112" i="4"/>
  <c r="D108" i="4" s="1"/>
  <c r="G100" i="4"/>
  <c r="D100" i="4"/>
  <c r="J83" i="4"/>
  <c r="J73" i="4" s="1"/>
  <c r="D79" i="4"/>
  <c r="D73" i="4" s="1"/>
  <c r="G59" i="4"/>
  <c r="K30" i="4"/>
  <c r="G19" i="4"/>
  <c r="G17" i="4" s="1"/>
  <c r="E17" i="4"/>
  <c r="I305" i="3"/>
  <c r="F305" i="3"/>
  <c r="L279" i="3"/>
  <c r="F256" i="3"/>
  <c r="F252" i="3"/>
  <c r="F248" i="3"/>
  <c r="L235" i="3"/>
  <c r="I235" i="3"/>
  <c r="L200" i="3"/>
  <c r="I200" i="3"/>
  <c r="F194" i="3"/>
  <c r="N187" i="3"/>
  <c r="H167" i="3"/>
  <c r="G147" i="3"/>
  <c r="F114" i="3"/>
  <c r="L100" i="3"/>
  <c r="G94" i="3"/>
  <c r="L96" i="3"/>
  <c r="M94" i="3"/>
  <c r="H94" i="3"/>
  <c r="N65" i="3"/>
  <c r="H65" i="3"/>
  <c r="K48" i="3"/>
  <c r="G48" i="3"/>
  <c r="F44" i="3"/>
  <c r="F42" i="3" s="1"/>
  <c r="N14" i="3"/>
  <c r="G93" i="2"/>
  <c r="G86" i="2"/>
  <c r="D86" i="2"/>
  <c r="G45" i="2"/>
  <c r="G44" i="2" s="1"/>
  <c r="D45" i="2"/>
  <c r="D44" i="2" s="1"/>
  <c r="J41" i="2"/>
  <c r="J40" i="2" s="1"/>
  <c r="J21" i="2"/>
  <c r="J20" i="2" s="1"/>
  <c r="J19" i="2" s="1"/>
  <c r="J14" i="2"/>
  <c r="L82" i="6"/>
  <c r="L76" i="6" s="1"/>
  <c r="L74" i="6" s="1"/>
  <c r="G78" i="6"/>
  <c r="D78" i="6"/>
  <c r="J65" i="6"/>
  <c r="I63" i="6"/>
  <c r="I55" i="6" s="1"/>
  <c r="I44" i="6" s="1"/>
  <c r="J57" i="6"/>
  <c r="J60" i="6" s="1"/>
  <c r="J69" i="6" s="1"/>
  <c r="G51" i="6"/>
  <c r="D46" i="6"/>
  <c r="G40" i="6"/>
  <c r="G36" i="6"/>
  <c r="G34" i="6" s="1"/>
  <c r="I34" i="6"/>
  <c r="G30" i="6"/>
  <c r="G24" i="6" s="1"/>
  <c r="J26" i="6"/>
  <c r="J24" i="6" s="1"/>
  <c r="J22" i="6" s="1"/>
  <c r="J16" i="6" s="1"/>
  <c r="I24" i="6"/>
  <c r="I22" i="6" s="1"/>
  <c r="I16" i="6" s="1"/>
  <c r="I14" i="6" s="1"/>
  <c r="I12" i="6" s="1"/>
  <c r="D222" i="4"/>
  <c r="J198" i="4"/>
  <c r="G183" i="4"/>
  <c r="J140" i="4"/>
  <c r="K98" i="4"/>
  <c r="J88" i="4"/>
  <c r="I277" i="3"/>
  <c r="G140" i="4"/>
  <c r="J222" i="4"/>
  <c r="J214" i="4"/>
  <c r="J211" i="4" s="1"/>
  <c r="D198" i="4"/>
  <c r="D116" i="4"/>
  <c r="E98" i="4"/>
  <c r="J17" i="4"/>
  <c r="L246" i="3"/>
  <c r="J189" i="4"/>
  <c r="I13" i="4"/>
  <c r="L277" i="3"/>
  <c r="H246" i="3"/>
  <c r="L221" i="3"/>
  <c r="L216" i="3" s="1"/>
  <c r="I221" i="3"/>
  <c r="I216" i="3" s="1"/>
  <c r="I212" i="3"/>
  <c r="G187" i="3"/>
  <c r="I167" i="3"/>
  <c r="F48" i="3"/>
  <c r="L14" i="3"/>
  <c r="I14" i="3"/>
  <c r="J277" i="3"/>
  <c r="F221" i="3"/>
  <c r="G216" i="3"/>
  <c r="L187" i="3"/>
  <c r="I187" i="3"/>
  <c r="F167" i="3"/>
  <c r="L147" i="3"/>
  <c r="L65" i="3"/>
  <c r="I65" i="3"/>
  <c r="F311" i="3"/>
  <c r="F309" i="3" s="1"/>
  <c r="N277" i="3"/>
  <c r="G277" i="3"/>
  <c r="N246" i="3"/>
  <c r="F246" i="3"/>
  <c r="K246" i="3"/>
  <c r="K13" i="3" s="1"/>
  <c r="F230" i="3"/>
  <c r="F216" i="3" s="1"/>
  <c r="K216" i="3"/>
  <c r="F187" i="3"/>
  <c r="F94" i="3"/>
  <c r="I94" i="3"/>
  <c r="F65" i="3"/>
  <c r="L48" i="3"/>
  <c r="J13" i="3"/>
  <c r="F277" i="3"/>
  <c r="K277" i="3"/>
  <c r="M216" i="3"/>
  <c r="L94" i="3"/>
  <c r="M14" i="3"/>
  <c r="E69" i="2"/>
  <c r="J59" i="2"/>
  <c r="J50" i="2" s="1"/>
  <c r="F50" i="2"/>
  <c r="F12" i="2" s="1"/>
  <c r="L44" i="6"/>
  <c r="D34" i="6"/>
  <c r="D99" i="2"/>
  <c r="D96" i="2" s="1"/>
  <c r="J86" i="2"/>
  <c r="J69" i="2" s="1"/>
  <c r="L69" i="2"/>
  <c r="G55" i="6"/>
  <c r="G44" i="6" s="1"/>
  <c r="D24" i="6"/>
  <c r="H14" i="3"/>
  <c r="H13" i="3" s="1"/>
  <c r="I12" i="2"/>
  <c r="J34" i="6"/>
  <c r="G14" i="3"/>
  <c r="G13" i="3" s="1"/>
  <c r="H69" i="2"/>
  <c r="E50" i="2"/>
  <c r="E13" i="2"/>
  <c r="H13" i="2"/>
  <c r="D82" i="6"/>
  <c r="D76" i="6" s="1"/>
  <c r="D74" i="6" s="1"/>
  <c r="D44" i="6"/>
  <c r="L16" i="6"/>
  <c r="L14" i="6" s="1"/>
  <c r="D67" i="2"/>
  <c r="D66" i="2" s="1"/>
  <c r="J13" i="2" l="1"/>
  <c r="J12" i="2" s="1"/>
  <c r="K12" i="2"/>
  <c r="G69" i="2"/>
  <c r="G13" i="2"/>
  <c r="G12" i="2" s="1"/>
  <c r="G50" i="2"/>
  <c r="D50" i="2"/>
  <c r="L12" i="2"/>
  <c r="K12" i="5" s="1"/>
  <c r="D69" i="2"/>
  <c r="H12" i="2"/>
  <c r="G12" i="5" s="1"/>
  <c r="E15" i="4"/>
  <c r="E13" i="4" s="1"/>
  <c r="D30" i="4"/>
  <c r="H15" i="4"/>
  <c r="H13" i="4" s="1"/>
  <c r="F13" i="4"/>
  <c r="D140" i="4"/>
  <c r="G204" i="4"/>
  <c r="J125" i="4"/>
  <c r="J171" i="4"/>
  <c r="G30" i="4"/>
  <c r="G15" i="4" s="1"/>
  <c r="G13" i="4" s="1"/>
  <c r="J30" i="4"/>
  <c r="J204" i="4"/>
  <c r="G171" i="4"/>
  <c r="G169" i="4" s="1"/>
  <c r="K15" i="4"/>
  <c r="K13" i="4" s="1"/>
  <c r="G98" i="4"/>
  <c r="J98" i="4"/>
  <c r="J15" i="4" s="1"/>
  <c r="J13" i="4" s="1"/>
  <c r="G63" i="6"/>
  <c r="E44" i="6"/>
  <c r="E14" i="6" s="1"/>
  <c r="E12" i="6" s="1"/>
  <c r="J63" i="6"/>
  <c r="H14" i="6"/>
  <c r="H12" i="6" s="1"/>
  <c r="L12" i="6"/>
  <c r="N13" i="3"/>
  <c r="D171" i="4"/>
  <c r="D169" i="4" s="1"/>
  <c r="D63" i="6"/>
  <c r="F14" i="3"/>
  <c r="F13" i="3" s="1"/>
  <c r="K55" i="6"/>
  <c r="M13" i="3"/>
  <c r="H12" i="5"/>
  <c r="F12" i="5" s="1"/>
  <c r="D22" i="6"/>
  <c r="D16" i="6" s="1"/>
  <c r="D14" i="6" s="1"/>
  <c r="D12" i="6" s="1"/>
  <c r="D98" i="4"/>
  <c r="E12" i="2"/>
  <c r="D12" i="5" s="1"/>
  <c r="J12" i="5"/>
  <c r="D12" i="2"/>
  <c r="G22" i="6"/>
  <c r="G16" i="6" s="1"/>
  <c r="G14" i="6" s="1"/>
  <c r="G12" i="6" s="1"/>
  <c r="I13" i="3"/>
  <c r="J169" i="4"/>
  <c r="E12" i="5"/>
  <c r="L13" i="3"/>
  <c r="D15" i="4" l="1"/>
  <c r="D13" i="4" s="1"/>
  <c r="J55" i="6"/>
  <c r="J44" i="6" s="1"/>
  <c r="J14" i="6" s="1"/>
  <c r="J12" i="6" s="1"/>
  <c r="K44" i="6"/>
  <c r="K14" i="6" s="1"/>
  <c r="K12" i="6" s="1"/>
  <c r="I12" i="5"/>
  <c r="C12" i="5"/>
</calcChain>
</file>

<file path=xl/sharedStrings.xml><?xml version="1.0" encoding="utf-8"?>
<sst xmlns="http://schemas.openxmlformats.org/spreadsheetml/2006/main" count="2777" uniqueCount="727">
  <si>
    <t>X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</si>
  <si>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</si>
  <si>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</si>
  <si>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</si>
  <si>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</si>
  <si>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</si>
  <si>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</si>
  <si>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</si>
  <si>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</si>
  <si>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</si>
  <si>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</si>
  <si>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</si>
  <si>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</si>
  <si>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</si>
  <si>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</si>
  <si>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</si>
  <si>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</si>
  <si>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</si>
  <si>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</si>
  <si>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</si>
  <si>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</si>
  <si>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</si>
  <si>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</si>
  <si>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</si>
  <si>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</si>
  <si>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</si>
  <si>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</si>
  <si>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</si>
  <si>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1363</t>
  </si>
  <si>
    <t>1371</t>
  </si>
  <si>
    <t>1372</t>
  </si>
  <si>
    <t>1381</t>
  </si>
  <si>
    <t>1382</t>
  </si>
  <si>
    <t>1390</t>
  </si>
  <si>
    <t>1391</t>
  </si>
  <si>
    <t>1392</t>
  </si>
  <si>
    <t>1393</t>
  </si>
  <si>
    <t xml:space="preserve"> X</t>
  </si>
  <si>
    <t>01</t>
  </si>
  <si>
    <t>1</t>
  </si>
  <si>
    <t>2</t>
  </si>
  <si>
    <t>3</t>
  </si>
  <si>
    <t>02</t>
  </si>
  <si>
    <t>03</t>
  </si>
  <si>
    <t>7</t>
  </si>
  <si>
    <t>8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</si>
  <si>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</si>
  <si>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</si>
  <si>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</si>
  <si>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</si>
  <si>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</si>
  <si>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</si>
  <si>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</si>
  <si>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</si>
  <si>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NN 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</si>
  <si>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</si>
  <si>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</si>
  <si>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</si>
  <si>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</si>
  <si>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</si>
  <si>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</si>
  <si>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</si>
  <si>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</si>
  <si>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</si>
  <si>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</si>
  <si>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</si>
  <si>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</si>
  <si>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</si>
  <si>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</si>
  <si>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</si>
  <si>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</si>
  <si>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</si>
  <si>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</si>
  <si>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</si>
  <si>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</si>
  <si>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</si>
  <si>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</si>
  <si>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</si>
  <si>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</si>
  <si>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</si>
  <si>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</si>
  <si>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</si>
  <si>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</si>
  <si>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</si>
  <si>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</si>
  <si>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</si>
  <si>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</si>
  <si>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</si>
  <si>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</si>
  <si>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</si>
  <si>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</si>
  <si>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</si>
  <si>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</si>
  <si>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</si>
  <si>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</si>
  <si>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</si>
  <si>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</si>
  <si>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</si>
  <si>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</si>
  <si>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</si>
  <si>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</si>
  <si>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</si>
  <si>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</si>
  <si>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</si>
  <si>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</si>
  <si>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</si>
  <si>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</si>
  <si>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</si>
  <si>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</si>
  <si>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</si>
  <si>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</si>
  <si>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</si>
  <si>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</si>
  <si>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</si>
  <si>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4729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</si>
  <si>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</si>
  <si>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</si>
  <si>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</si>
  <si>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</si>
  <si>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</si>
  <si>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</si>
  <si>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</si>
  <si>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</si>
  <si>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</si>
  <si>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</si>
  <si>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</si>
  <si>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</si>
  <si>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</si>
  <si>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</si>
  <si>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</si>
  <si>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</si>
  <si>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</si>
  <si>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</si>
  <si>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</si>
  <si>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</si>
  <si>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</si>
  <si>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</si>
  <si>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</si>
  <si>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</si>
  <si>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</si>
  <si>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</si>
  <si>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</si>
  <si>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</si>
  <si>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</si>
  <si>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</si>
  <si>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</si>
  <si>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</si>
  <si>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</si>
  <si>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</si>
  <si>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</si>
  <si>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</si>
  <si>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</si>
  <si>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</si>
  <si>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</si>
  <si>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</si>
  <si>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</si>
  <si>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</si>
  <si>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</si>
  <si>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</si>
  <si>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</si>
  <si>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</si>
  <si>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</si>
  <si>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</si>
  <si>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</si>
  <si>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</si>
  <si>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</si>
  <si>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</si>
  <si>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</si>
  <si>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</si>
  <si>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</si>
  <si>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</si>
  <si>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</si>
  <si>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</si>
  <si>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</si>
  <si>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</si>
  <si>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</si>
  <si>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</si>
  <si>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</si>
  <si>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</si>
  <si>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</si>
  <si>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</si>
  <si>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</si>
  <si>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</si>
  <si>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</si>
  <si>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</si>
  <si>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</si>
  <si>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</si>
  <si>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</si>
  <si>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</si>
  <si>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</si>
  <si>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Ընդամենը</t>
  </si>
  <si>
    <t>(ս.4 + ս5)</t>
  </si>
  <si>
    <t>(ս.7 + ս8)</t>
  </si>
  <si>
    <t>(ս.10 + ս11)</t>
  </si>
  <si>
    <t>ՀԱՏՎԱԾ  4</t>
  </si>
  <si>
    <t xml:space="preserve">Տողի NN  </t>
  </si>
  <si>
    <t>Տարեկան հաստատված պլան</t>
  </si>
  <si>
    <t>Տարեկան ճշտված պլան</t>
  </si>
  <si>
    <t>ՀԱՇՎԵՏՎՈՒԹՅՈՒՆ</t>
  </si>
  <si>
    <t>այդ թվում</t>
  </si>
  <si>
    <t>վարչական բյուջե</t>
  </si>
  <si>
    <t>Փաստացի</t>
  </si>
  <si>
    <t>ՀԱՄԱՅՆՔԻ ԲՅՈՒՋԵԻ  ՀԱՎԵԼՈՒՐԴԻ ԿԱՄ ՊԱԿԱՍՈՒՐԴԻ (ԴԵՖԻՑԻՏԻ)   ԿԱՏԱՐՄԱՆ ՎԵՐԱԲԵՐՅԱԼ</t>
  </si>
  <si>
    <t>ԸՆԴԱՄԵՆԸ ՀԱՎԵԼՈՒՐԴԸ ԿԱՄ ԴԵՖԻՑԻՏԸ (ՊԱԿԱՍՈՒՐԴԸ)</t>
  </si>
  <si>
    <t>ֆոնդային բյուջե</t>
  </si>
  <si>
    <t>Բա-ժին</t>
  </si>
  <si>
    <t>Կապ</t>
  </si>
  <si>
    <t xml:space="preserve">Կապ </t>
  </si>
  <si>
    <t>Դաս</t>
  </si>
  <si>
    <t>(ս.13 + ս14)</t>
  </si>
  <si>
    <t>ՀԱՏՎԱԾ  2</t>
  </si>
  <si>
    <t xml:space="preserve">  Տողի NN</t>
  </si>
  <si>
    <t>ԸՆԴԱՄԵՆԸ ԾԱԽՍԵՐ (տող2100+տող2200+տող2300+տող2400+տող2500+տող2600+ տող2700+տող2800+տող2900+տող3000+տող3100)</t>
  </si>
  <si>
    <t>(գործառական դասակարգմամբ)</t>
  </si>
  <si>
    <t xml:space="preserve"> (հազար դրամ)</t>
  </si>
  <si>
    <t xml:space="preserve">Դատարաններ </t>
  </si>
  <si>
    <t>Կալանավայրեր</t>
  </si>
  <si>
    <t xml:space="preserve">Կալանավայրեր </t>
  </si>
  <si>
    <t xml:space="preserve">Էլեկտրաէներգիա </t>
  </si>
  <si>
    <t>Ոչ էլեկտրական էներգիա</t>
  </si>
  <si>
    <t>Տրանսպորտ</t>
  </si>
  <si>
    <t xml:space="preserve">ճանապարհային տրանսպորտ </t>
  </si>
  <si>
    <t xml:space="preserve">Ջրային տրանսպորտ </t>
  </si>
  <si>
    <t xml:space="preserve">Խողովակաշարային և այլ տրանսպորտ </t>
  </si>
  <si>
    <t>Այլ բնագավառներ</t>
  </si>
  <si>
    <t>Գրադարաններ</t>
  </si>
  <si>
    <t>Արվեստ</t>
  </si>
  <si>
    <t>Երիտասարդական ծրագրեր</t>
  </si>
  <si>
    <t>որից`</t>
  </si>
  <si>
    <t xml:space="preserve">Զարգացման բազմանպատակ ծրագրեր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</si>
  <si>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</si>
  <si>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</si>
  <si>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</si>
  <si>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</si>
  <si>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</si>
  <si>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</si>
  <si>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</si>
  <si>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</si>
  <si>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</si>
  <si>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Խումբ</t>
  </si>
  <si>
    <t>Բյուջետային ծախսերի գործառական դասակարգման բաժինների, խմբերի և դասերի անվանումները</t>
  </si>
  <si>
    <t>այդ թվում`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</si>
  <si>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</si>
  <si>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</si>
  <si>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</si>
  <si>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</si>
  <si>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</si>
  <si>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</si>
  <si>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 - դրամաշնորհներ ՀՀ պետական բյուջեին  </t>
  </si>
  <si>
    <t>Ռազմական պաշտպանություն</t>
  </si>
  <si>
    <t xml:space="preserve">Ռազմական պաշտպանություն 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</si>
  <si>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</si>
  <si>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</si>
  <si>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</si>
  <si>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</si>
  <si>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</si>
  <si>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</si>
  <si>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</si>
  <si>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</si>
  <si>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</si>
  <si>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</si>
  <si>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 xml:space="preserve">Ընդհանուր բնույթի տնտեսական և առևտրային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</si>
  <si>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</si>
  <si>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</si>
  <si>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</si>
  <si>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</si>
  <si>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</si>
  <si>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Լեռնաարդյունահանում, արդյունաբերություն և շինարարություն</t>
  </si>
  <si>
    <t xml:space="preserve">Արդյունաբերություն </t>
  </si>
  <si>
    <t xml:space="preserve">Շինարարություն </t>
  </si>
  <si>
    <t xml:space="preserve">Երկաթուղային տրանսպորտ </t>
  </si>
  <si>
    <t xml:space="preserve">Զբոսաշրջություն 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</si>
  <si>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</si>
  <si>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</si>
  <si>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</si>
  <si>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</si>
  <si>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Կենսաբազմազանության և բնության  պաշտպանություն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</si>
  <si>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</si>
  <si>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</si>
  <si>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</si>
  <si>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</si>
  <si>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</si>
  <si>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</si>
  <si>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</si>
  <si>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</si>
  <si>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</si>
  <si>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</si>
  <si>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</si>
  <si>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</si>
  <si>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</si>
  <si>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</si>
  <si>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</si>
  <si>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</si>
  <si>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</si>
  <si>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</si>
  <si>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</si>
  <si>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</si>
  <si>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</si>
  <si>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</si>
  <si>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</si>
  <si>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</si>
  <si>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</si>
  <si>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</si>
  <si>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Կրոնական և հասարակական այլ ծառայություններ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</si>
  <si>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</si>
  <si>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</si>
  <si>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</si>
  <si>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</si>
  <si>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</si>
  <si>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</si>
  <si>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</si>
  <si>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</si>
  <si>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</si>
  <si>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</si>
  <si>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</si>
  <si>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</si>
  <si>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</si>
  <si>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</si>
  <si>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</si>
  <si>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</si>
  <si>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</si>
  <si>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</si>
  <si>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</si>
  <si>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</si>
  <si>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</si>
  <si>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</si>
  <si>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</si>
  <si>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</si>
  <si>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>Սոցիալական պաշտպանություն (այլ դասերին չպատկանող)</t>
  </si>
  <si>
    <t>Փրկարար ծառայություն</t>
  </si>
  <si>
    <t xml:space="preserve">Փրկարար ծառայություն </t>
  </si>
  <si>
    <t>Փողոցների լուսավորում</t>
  </si>
  <si>
    <t xml:space="preserve">Փողոցների լուսավորում </t>
  </si>
  <si>
    <t xml:space="preserve">ՀԱՄԱՅՆՔԻ ԲՅՈՒՋԵԻ ԾԱԽՍԵՐԻ ԿԱՏԱՐՄԱՆ ՎԵՐԱԲԵՐՅԱԼ </t>
  </si>
  <si>
    <t xml:space="preserve">Արտաքին հարաբերություններ </t>
  </si>
  <si>
    <t>Արտաքին տնտեսական աջակցություն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</si>
  <si>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</si>
  <si>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</si>
  <si>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</si>
  <si>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</si>
  <si>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 xml:space="preserve">Պետական պարտքի գծով գործառնություններ </t>
  </si>
  <si>
    <t xml:space="preserve"> - դրամաշնորհներ ՀՀ այլ համայնքերի բյուջեներին  </t>
  </si>
  <si>
    <t>Քաղաքացիական պաշտպանություն</t>
  </si>
  <si>
    <t xml:space="preserve">Քաղաքացիական պաշտպանություն </t>
  </si>
  <si>
    <t>Հետազոտական և նախագծային աշխատանքներ պաշտպանության ոլորտում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</si>
  <si>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</si>
  <si>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</si>
  <si>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Ընդհանուր բնույթի տնտեսական, առևտրային և աշխատանքի գծով հարաբերություններ</t>
  </si>
  <si>
    <t xml:space="preserve">Աշխատանքի հետ կապված ընդհանուր բնույթի հարաբերություններ 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</si>
  <si>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</si>
  <si>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</si>
  <si>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</si>
  <si>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</si>
  <si>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</si>
  <si>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>Հանքային ռեսուրսների արդյունահանում, բացառությամբ բնական վառելիքի</t>
  </si>
  <si>
    <t xml:space="preserve">Մեծածախ և մանրածախ առևտուր, ապրանքների պահպանում և պահեստավորում 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</si>
  <si>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</si>
  <si>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</si>
  <si>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</si>
  <si>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</si>
  <si>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</si>
  <si>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</si>
  <si>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</si>
  <si>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</si>
  <si>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Շրջակա միջավայրի աղտոտման դեմ պայքար</t>
  </si>
  <si>
    <t>Շրջակա միջավայրի պաշտպանության գծով հետազոտական և նախագծային աշխատանքներ</t>
  </si>
  <si>
    <t>Համայնքային զարգացում</t>
  </si>
  <si>
    <t xml:space="preserve">Բնակարանային շինարարության և կոմունալ ծառայությունների գծով հետազոտական և նախագծային աշխատանքներ 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</si>
  <si>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</si>
  <si>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</si>
  <si>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</si>
  <si>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</si>
  <si>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Հիվանդի խնամքի և առողջության վերականգնման տնային ծառայություններ</t>
  </si>
  <si>
    <t xml:space="preserve">Առողջապահության գծով հետազոտական և նախագծային աշխատանքներ </t>
  </si>
  <si>
    <t>Հուշարձանների և մշակույթային արժեքների վերականգնում և պահպանում</t>
  </si>
  <si>
    <t>Տեղեկատվության ձեռքբերում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</si>
  <si>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</si>
  <si>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</si>
  <si>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Կրթության ոլորտում հետազոտական և նախագծային աշխատանքներ</t>
  </si>
  <si>
    <t xml:space="preserve">Հարազատին կորցրած անձինք </t>
  </si>
  <si>
    <t>Ընտանիքի անդամներ և զավակներ</t>
  </si>
  <si>
    <t xml:space="preserve">Սոցիալական պաշտպանության ոլորտում հետազոտական և նախագծային աշխատանքներ </t>
  </si>
  <si>
    <t xml:space="preserve">Օրենսդիր և գործադիր մարմիններ,պետական կառավարում </t>
  </si>
  <si>
    <t xml:space="preserve">Օդային տրանսպորտ </t>
  </si>
  <si>
    <t>Արտաքին տնտեսական օգնություն</t>
  </si>
  <si>
    <t xml:space="preserve">Միջազգային կազմակերպությունների միջոցով տրամադրվող տնտեսական օգնություն </t>
  </si>
  <si>
    <t>Արտաքին ռազմական օգնություն</t>
  </si>
  <si>
    <t xml:space="preserve">Արտաքին ռազմական օգնություն </t>
  </si>
  <si>
    <t>Հյուրանոցներ և հասարակական սննդի օբյեկտներ</t>
  </si>
  <si>
    <t xml:space="preserve">Կրթությանը տրամադրվող օժանդակ ծառայություններ </t>
  </si>
  <si>
    <t>Սոցիալական պաշտպանությանը տրամադրվող օժադակ ծառայություններ (այլ դասերին չպատկանող)</t>
  </si>
  <si>
    <t xml:space="preserve">Ֆինանսական և հարկաբյուջետային հարաբերություններ </t>
  </si>
  <si>
    <t>ՀԻՄՆԱԿԱՆ ԲԱԺԻՆՆԵՐԻՆ ՉԴԱՍՎՈՂ ՊԱՀՈՒՍՏԱՅԻՆ ՖՈՆԴԵՐ (տող3110)</t>
  </si>
  <si>
    <t>Կառավարության տարբեր մակարդակների միջև իրականացվող ընդհանուր բնույթի տրանսֆերտներ</t>
  </si>
  <si>
    <t>Կինեմատոգրաֆիա</t>
  </si>
  <si>
    <t xml:space="preserve">ՀՀ կառավարության և համայնքների պահուստային ֆոնդ </t>
  </si>
  <si>
    <t>ՀՀ համայնքների պահուստային ֆոնդ</t>
  </si>
  <si>
    <t>Ընդամենը (ս.5+ս.6)</t>
  </si>
  <si>
    <t>Ընդամենը (ս.8+ս.9)</t>
  </si>
  <si>
    <t>Ընդամենը (ս.11+ս.12)</t>
  </si>
  <si>
    <t>Հոդվածի NN</t>
  </si>
  <si>
    <t>ՀԱՏՎԱԾ  1</t>
  </si>
  <si>
    <t>Տողի NN</t>
  </si>
  <si>
    <t>Եկամտատեսակները</t>
  </si>
  <si>
    <t>վարչական մաս</t>
  </si>
  <si>
    <t>ժգ) Ավտոկայանատեղի համար</t>
  </si>
  <si>
    <t>ա) Եկամտահարկ</t>
  </si>
  <si>
    <t>Տեղական վճարներ</t>
  </si>
  <si>
    <t xml:space="preserve"> ՀԱՇՎԵՏՎՈՒԹՅՈՒՆ</t>
  </si>
  <si>
    <t>աա) Հիմնական շինությունների համար</t>
  </si>
  <si>
    <t>աբ) Ոչ հիմնական շինությունների համար</t>
  </si>
  <si>
    <t>բ) Շահութահարկ</t>
  </si>
  <si>
    <t xml:space="preserve">բ) Պետական բյուջեից տրամադրվող այլ դոտացիաներ (տող 1255 + տող 1256)                                                          այդ թվում` </t>
  </si>
  <si>
    <t>ՀԱՄԱՅՆՔԻ ԲՅՈՒՋԵԻ ԵԿԱՄՈՒՏՆԵՐԻ ԿԱՏԱՐՄԱՆ ՎԵՐԱԲԵՐՅԱԼ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</si>
  <si>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</si>
  <si>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</si>
  <si>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                                            այդ թվում`    </t>
  </si>
  <si>
    <t>Գույքահարկ փոխադրամիջոցների համար</t>
  </si>
  <si>
    <t xml:space="preserve">ա) Համայնքի տարածքում նոր շենքերի, շինությունների (ներառյալ ոչ հիմնական)  շինարարության (տեղադրման) թույլտվության համար (տող 1133 + տող 1334),  որից`        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</si>
  <si>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</si>
  <si>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</si>
  <si>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</si>
  <si>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</si>
  <si>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</si>
  <si>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</si>
  <si>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</si>
  <si>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ժէ)  Այլ տեղական տուրքեր</t>
  </si>
  <si>
    <t xml:space="preserve">Համայնքի բյուջե վճարվող պետական տուրքեր       (տող 1162 + տող 1163 )                                                                        այդ թվում`   </t>
  </si>
  <si>
    <t xml:space="preserve">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</si>
  <si>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 2.1  Ընթացիկ արտաքին պաշտոնական դրամաշնորհներ` ստացված այլ պետություններից                                                                   այդ թվում`  </t>
  </si>
  <si>
    <t xml:space="preserve">2.3 Ընթացիկ արտաքին պաշտոնական դրամաշնորհներ`  ստացված միջազգային կազմակերպություններից                                                                             այդ թվում` </t>
  </si>
  <si>
    <t xml:space="preserve">2.4 Կապիտալ արտաքին պաշտոնական դրամաշնորհներ`  ստացված միջազգային կազմակերպություններից                                                                                           այդ թվում`     </t>
  </si>
  <si>
    <t>բբ)  Պետական բյուջեից  համայնքի վարչական  բյուջեին տրամադրվող այլ դոտացիաներ</t>
  </si>
  <si>
    <t>գ) Պետական բյուջեից   համայնքի վարչական  բյուջեին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</si>
  <si>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   (տող 1261 + տող 1262)                                                           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</si>
  <si>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</si>
  <si>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</si>
  <si>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</si>
  <si>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</si>
  <si>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</si>
  <si>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</si>
  <si>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</si>
  <si>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 համար տուգանքներից և պատժամիջոցներից</t>
  </si>
  <si>
    <t xml:space="preserve">Համայնքի գույքին պատճառած վնասների փոխհատուցումից մուտքեր </t>
  </si>
  <si>
    <t xml:space="preserve">Օրենքով պետական բյուջե ամրագրվող հարկերից և այլ պարտադիր վճարներից  մասհանումներ համայնքների բյուջեներ                                          (տող 1172 + տող 1173 + տող 1174)                                                  որից`    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</si>
  <si>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</si>
  <si>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</si>
  <si>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և իրավական այլ ակտերով սահմանված` համայնքի բյուջեի մուտքագրման ենթակա այլ եկամուտներ</t>
  </si>
  <si>
    <t xml:space="preserve"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</si>
  <si>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</si>
  <si>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</si>
  <si>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</si>
  <si>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</si>
  <si>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ժ) Համայնքի արխիվից փաստաթղթերի պատճեններ և կրկնօրինակներ տրամադրելու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</si>
  <si>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</si>
  <si>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</si>
  <si>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</si>
  <si>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</si>
  <si>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Համայնքի վարչական տարածքում ինքնակամ կառուցված շենքերի, շինությունների օրինականացման համար վճարներ </t>
  </si>
  <si>
    <t>ֆոնդային մաս</t>
  </si>
  <si>
    <t>ժզ) Հայաստանի Հանրապետության համայնքների անվանումները ֆիրմային անվանումներում օգտագործելու թույլտվության համար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</si>
  <si>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</si>
  <si>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</si>
  <si>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</si>
  <si>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</si>
  <si>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ա) Պետական բյուջեից ֆինանսական համահարթեցման սկզբունքով տրամադրվող դոտացիաներ</t>
  </si>
  <si>
    <t>դ) ՀՀ այլ համայնքների բյուջեներից ընթացիկ ծախսերի ֆինանսավորման նպատակով ստացվող պաշտոնական դրամաշնորհներ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</si>
  <si>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</si>
  <si>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</si>
  <si>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</si>
  <si>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բյուջեի պահուստային ֆոնդից ֆոնդային բյուջե կատարվող հատկացումներից մուտքեր</t>
  </si>
  <si>
    <t xml:space="preserve"> - այլ</t>
  </si>
  <si>
    <t xml:space="preserve"> -Հող</t>
  </si>
  <si>
    <t>ՀԱՏՎԱԾ  3</t>
  </si>
  <si>
    <t xml:space="preserve"> Տողի NN  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</si>
  <si>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</si>
  <si>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</si>
  <si>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</si>
  <si>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</si>
  <si>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</si>
  <si>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</si>
  <si>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</si>
  <si>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</si>
  <si>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</si>
  <si>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(տնտեսագիտական դասակարգմամբ)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</si>
  <si>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</si>
  <si>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</si>
  <si>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</si>
  <si>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</si>
  <si>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</si>
  <si>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4545 +տող 4546)</t>
  </si>
  <si>
    <t xml:space="preserve"> -Կենսաթոշակներ</t>
  </si>
  <si>
    <t xml:space="preserve"> -Այլ հարկեր</t>
  </si>
  <si>
    <t xml:space="preserve"> -Պարտադիր վճարներ</t>
  </si>
  <si>
    <t xml:space="preserve"> -Այլ ծախսեր</t>
  </si>
  <si>
    <t xml:space="preserve"> - Նախագծահետազոտական ծախսեր</t>
  </si>
  <si>
    <t xml:space="preserve"> -Սպառման նպատակով պահվող պաշարներ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</si>
  <si>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</si>
  <si>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</si>
  <si>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</si>
  <si>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</si>
  <si>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 xml:space="preserve"> - Այլ ընթացիկ դրամաշնորհներ                                                           (տող 4534+տող 4535 +տող 4536)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</si>
  <si>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</si>
  <si>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</si>
  <si>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</si>
  <si>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</si>
  <si>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</si>
  <si>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</si>
  <si>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</si>
  <si>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</si>
  <si>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</si>
  <si>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</si>
  <si>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</si>
  <si>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</si>
  <si>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</si>
  <si>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</si>
  <si>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</si>
  <si>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</si>
  <si>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</si>
  <si>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</si>
  <si>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</si>
  <si>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</si>
  <si>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</si>
  <si>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</si>
  <si>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</si>
  <si>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</si>
  <si>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</si>
  <si>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</si>
  <si>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</si>
  <si>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</si>
  <si>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</si>
  <si>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</si>
  <si>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</si>
  <si>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</si>
  <si>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</si>
  <si>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</si>
  <si>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</si>
  <si>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</si>
  <si>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</si>
  <si>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</si>
  <si>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</si>
  <si>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</si>
  <si>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</si>
  <si>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</si>
  <si>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</si>
  <si>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</si>
  <si>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</si>
  <si>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</si>
  <si>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</si>
  <si>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-Պետական հատվածի տարբեր մակարդակների կողմից միմյանց նկատմամբ կիրառվող տույժեր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</si>
  <si>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</si>
  <si>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</si>
  <si>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</si>
  <si>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</si>
  <si>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</si>
  <si>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</si>
  <si>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</si>
  <si>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</si>
  <si>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</si>
  <si>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</si>
  <si>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</si>
  <si>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</si>
  <si>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</si>
  <si>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</si>
  <si>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</si>
  <si>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</si>
  <si>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</si>
  <si>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</si>
  <si>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</si>
  <si>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</si>
  <si>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</si>
  <si>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</si>
  <si>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</si>
  <si>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</si>
  <si>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</si>
  <si>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</si>
  <si>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</si>
  <si>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</si>
  <si>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</si>
  <si>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</si>
  <si>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</si>
  <si>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</si>
  <si>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</si>
  <si>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</si>
  <si>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</si>
  <si>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</si>
  <si>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</si>
  <si>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</si>
  <si>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</si>
  <si>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</si>
  <si>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</si>
  <si>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</si>
  <si>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</si>
  <si>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</si>
  <si>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</si>
  <si>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</si>
  <si>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</si>
  <si>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</si>
  <si>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</si>
  <si>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</si>
  <si>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</si>
  <si>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</si>
  <si>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</si>
  <si>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</si>
  <si>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</si>
  <si>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</si>
  <si>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</si>
  <si>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</si>
  <si>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</si>
  <si>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</si>
  <si>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</si>
  <si>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</si>
  <si>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</si>
  <si>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</si>
  <si>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</si>
  <si>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</si>
  <si>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</si>
  <si>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</si>
  <si>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</si>
  <si>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</si>
  <si>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</si>
  <si>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</si>
  <si>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</si>
  <si>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</si>
  <si>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</si>
  <si>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Գ. ՈՉ ՖԻՆԱՆՍԱԿԱՆ ԱԿՏԻՎՆԵՐԻ ԻՐԱՑՈՒՄԻՑ ՄՈՒՏՔԵՐ (տող6100+տող6200+տող6300+տող6400)</t>
  </si>
  <si>
    <t xml:space="preserve"> -Սուբսիդիաներ ոչ 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</si>
  <si>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</si>
  <si>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</si>
  <si>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</si>
  <si>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</si>
  <si>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</si>
  <si>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t>ՀԱՏՎԱԾ  5</t>
  </si>
  <si>
    <t>1.2.1. Վարկեր (տող 8122+տող 8130)</t>
  </si>
  <si>
    <t>1.2.1. Վարկեր (տող 8322+տող 8330)</t>
  </si>
  <si>
    <t xml:space="preserve">որից` </t>
  </si>
  <si>
    <t xml:space="preserve"> 1.1. Արժեթղթեր (բացառությամբ բաժնետոմսերի և կապիտալում այլ մասնակցության) (տող 8112+տող 8113)</t>
  </si>
  <si>
    <t xml:space="preserve">  - հիմնական գումարի մարում</t>
  </si>
  <si>
    <t xml:space="preserve">  - վարկերի ստացում (տող 8123+տող 8124)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</si>
  <si>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</si>
  <si>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</si>
  <si>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</si>
  <si>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ՀՀ պետական բյուջեին</t>
  </si>
  <si>
    <t>այլ աղբյուրներին</t>
  </si>
  <si>
    <t>ՀՀ պետական բյուջեից</t>
  </si>
  <si>
    <t>2.1. Բաժնետոմսեր և կապիտալում այլ մասնակցություն (տող 8162+տող 8163 + տող 8164)</t>
  </si>
  <si>
    <t xml:space="preserve"> 1.1. Արժեթղթեր (բացառությամբ բաժնետոմսերի և կապիտալում այլ մասնակցության) (տող 8312+տող 8313)</t>
  </si>
  <si>
    <t xml:space="preserve">  - վարկերի ստացում</t>
  </si>
  <si>
    <t xml:space="preserve">  - ստացված վարկերի հիմնական  գումարի մարում</t>
  </si>
  <si>
    <t>1. ՓՈԽԱՌՈՒ ՄԻՋՈՑՆԵՐ                                           (տող 8111+տող 8120)</t>
  </si>
  <si>
    <t>1.2.2. Փոխատվություններ (տող 8141+տող 8150)</t>
  </si>
  <si>
    <t xml:space="preserve">2.2. Փոխատվություններ </t>
  </si>
  <si>
    <t>1. ՓՈԽԱՌՈՒ ՄԻՋՈՑՆԵՐ                                                                              (տող 8311+տող 8320)</t>
  </si>
  <si>
    <t>1.2.2. Փոխատվություններ (տող 8341+տող 8350)</t>
  </si>
  <si>
    <t xml:space="preserve">1.2. Վարկեր և փոխատվություններ (ստացում և մարում)                                                                     (տող 8121+տող8140) </t>
  </si>
  <si>
    <t xml:space="preserve">  - բյուջետային փոխատվությունների ստացում  (տող 8142+տող 8143)</t>
  </si>
  <si>
    <t xml:space="preserve">  - ստացված փոխատվությունների գումարի մարում (տող 8151+տող 8152)</t>
  </si>
  <si>
    <t xml:space="preserve"> - փոխատվությունների տրամադրում</t>
  </si>
  <si>
    <t>1.2. Վարկեր և փոխատվություններ (ստացում և մարում)                          տող 8321+տող 8340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</si>
  <si>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</si>
  <si>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</si>
  <si>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- թողարկումից և տեղաբաշխումից մուտքեր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</si>
  <si>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</si>
  <si>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</si>
  <si>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</si>
  <si>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բաժնետոմսեր և կապիտալում այլ մասնակցության ձեռքբերում</t>
  </si>
  <si>
    <t xml:space="preserve"> - նախկինում տրամադրված փոխատվությունների դիմաց ստացվող մարումներից մուտքեր</t>
  </si>
  <si>
    <t>2.3. Համայնքի բյուջեի միջոցների տարեսկզբի ազատ  մնացորդը` (տող 8191+տող 8196-տող 8193)</t>
  </si>
  <si>
    <t xml:space="preserve"> 2.3.1. Համայնքի բյուջեի վարչական մասի միջոցների տարեսկզբի ազատ մնացորդ  (տող 8194+տող 8195)</t>
  </si>
  <si>
    <t>2.3.1.1  Համայնքի բյուջեի վարչական մասի տարեսկիզբի ազատ  մնացորդ` հաշվետվու տարվա հունվարի 1-ի դրությամբ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</si>
  <si>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</si>
  <si>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</si>
  <si>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</si>
  <si>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</si>
  <si>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</si>
  <si>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2.3.2. Համայնքի բյուջեի ֆոնդային մասի միջոցների տարեսկզբի մնացորդ  (տող 8197 + տող 8200)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</si>
  <si>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</si>
  <si>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 Համայնքի բյուջեի ֆոնդային մասի տարեսկիզբի ազատ  մնացորդ` հաշվետվու տարվա հունվարի 1-ի դրությամբ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</si>
  <si>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</si>
  <si>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</si>
  <si>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</si>
  <si>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</si>
  <si>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</si>
  <si>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>Բյուջետային ծախսերի տնտեսագիտական դասակարգման հոդվածների անվանումները</t>
  </si>
  <si>
    <t xml:space="preserve"> ԸՆԴԱՄԵՆԸ    ԾԱԽՍԵՐ 
(տող4050+տող5000+տող 6000)</t>
  </si>
  <si>
    <t xml:space="preserve">Ա.   ԸՆԹԱՑԻԿ  ԾԱԽՍԵՐ՝ 
(տող4100+տող4200+տող4300+տող4400+տող4500+ տող4600+տող4700)                                                                                                                       </t>
  </si>
  <si>
    <t>Բ. ՈՉ ՖԻՆԱՆՍԱԿԱՆ ԱԿՏԻՎՆԵՐԻ ԳԾՈՎ ԾԱԽՍԵՐ
(տող5100+տող5200+տող5300+տող5400)</t>
  </si>
  <si>
    <t>1.4 ՉԱՐՏԱԴՐՎԱԾ ԱԿՏԻՎՆԵՐ (տող 5411+տող 5421+տող 5431+տող5441)</t>
  </si>
  <si>
    <t xml:space="preserve"> ԸՆԴԱՄԵՆԸ`
(տող 8100+տող 8200), (տող 7000 հակառակ նշանով)</t>
  </si>
  <si>
    <t>Ա. ՆԵՐՔԻՆ ԱՂԲՅՈՒՐՆԵՐ
 (տող 8110+տող 8160), (տող 8000-տող 8300)</t>
  </si>
  <si>
    <t>2. ՖԻՆԱՆՍԱԿԱՆ ԱԿՏԻՎՆԵՐ
(տող8161+տող8170+տող8190+տող8201+տող8202+տող8203)</t>
  </si>
  <si>
    <t>Բ. ԱՐՏԱՔԻՆ ԱՂԲՅՈՒՐՆԵՐ
(տող 8310)</t>
  </si>
  <si>
    <t xml:space="preserve"> - ենթակա է ուղղման համայնքի բյուջեի ֆոնդային  մաս (տող 8191 - տող 8192)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</si>
  <si>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</si>
  <si>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0</t>
  </si>
  <si>
    <t/>
  </si>
  <si>
    <t>4</t>
  </si>
  <si>
    <t>5</t>
  </si>
  <si>
    <t>6</t>
  </si>
  <si>
    <t>ՀԱՍԱՐԱԿԱԿԱՆ ԿԱՐԳ, ԱՆՎՏԱՆԳՈՒԹՅՈՒՆ  ԵՎ ԴԱՏԱԿԱՆ ԳՈՐԾՈՒՆԵՈՒԹՅՈՒՆ (տող2310+տող2320+տող2330+տող2340+տող2350+տող2360+տող2370+տող2380)</t>
  </si>
  <si>
    <t>9</t>
  </si>
  <si>
    <t>(01/01/2019-01/07/2019 թ. ժամանակահատվածի համար)</t>
  </si>
  <si>
    <t>ԸՆԴԱՄԵՆԸ ԵԿԱՄՈՒՏՆԵՐ
 (տող 1100 + տող 1200+տող 1300)
այդ թվում՝</t>
  </si>
  <si>
    <t xml:space="preserve">1. ՀԱՐԿԵՐ ԵՎ ՏՈՒՐՔԵՐ  (տող 1110 + տող 1120 + տող 1130 + տող 1150 + տող 1160)                                                                        այդ թվում` </t>
  </si>
  <si>
    <t xml:space="preserve">1.3 Ապրանքների օգտագործման կամ գործունեության իրականացման թույլտվության վճարներ ,այդ թվում`   </t>
  </si>
  <si>
    <t xml:space="preserve"> 1.5 Այլ հարկային եկամուտներ  (տող 1171 + տող 1175 ) այդ թվում`   </t>
  </si>
  <si>
    <t xml:space="preserve">3.9 Այլ եկամուտներ    (տող 1391 + տող 1392 + տող 1393) այդ թվում`        </t>
  </si>
  <si>
    <t xml:space="preserve">1.1 Գույքային հարկեր անշարժ գույքից (տող 1111 + տող 1112)    այդ թվում`    </t>
  </si>
  <si>
    <t xml:space="preserve">Տեղական տուրքեր
(տող 1132 + տող 1135 + տող 1136 + տող 1137 + տող 1138 + տող 1139 + տող 1140 + տող 1141 + տող 1142 + տող 1143 + տող 1144+տող 1145+տող 1146+տող 1147+տող 1148+տող 1149+տող 1150)            </t>
  </si>
  <si>
    <t xml:space="preserve">1.4 Ապրանքների մատակարարումից և ծառայությունների մատուցումից այլ պարտադիր վճարներ այդ թվում`     </t>
  </si>
  <si>
    <t xml:space="preserve">2. ՊԱՇՏՈՆԱԿԱՆ ԴՐԱՄԱՇՆՈՐՀՆԵՐ
(տող 1210 + տող 1220 + տող 1230 + տող 1240 + տող 1250 + տող 1260)
այդ թվում`   </t>
  </si>
  <si>
    <t>2.2 Կապիտալ արտաքին պաշտոնական դրամաշնորհներ` ստացված այլ պետություններից
այդ թվում`</t>
  </si>
  <si>
    <t xml:space="preserve">2.5 Ընթացիկ ներքին պաշտոնական դրամաշնորհներ` ստացված կառավարման այլ մակարդակներից
(տող 1251 + տող 1254 + տող 1257 + տող 1258)
որից`      </t>
  </si>
  <si>
    <t xml:space="preserve">3. ԱՅԼ ԵԿԱՄՈՒՏՆԵՐ
 (տող 1310 + տող 1320 + տող 1330 + տող 1340 + տող 1350 + տող 1360 + տող 1370 + տող 1380 + տող 1390)
այդ թվում`    </t>
  </si>
  <si>
    <t xml:space="preserve">3.1 Տոկոսներ
այդ թվում`  </t>
  </si>
  <si>
    <t xml:space="preserve">3.2 Շահաբաժիններ  
այդ թվում`     </t>
  </si>
  <si>
    <t>3.3 Գույքի վարձակալությունից եկամուտներ  (տող 1331 + տող 1332 + տող 1333 +  տող 1334)
 այդ թվում`</t>
  </si>
  <si>
    <t xml:space="preserve">3.4 Համայնքի բյուջեի եկամուտներ ապրանքների մատակարարումից և ծառայությունների մատուցումից
 (տող 1341 + տող 1342 + տող 1343)
այդ թվում` </t>
  </si>
  <si>
    <t xml:space="preserve">3.5 Վարչական գանձումներ
(տող 1351 + տող 1352)
այդ թվում`      </t>
  </si>
  <si>
    <t>3.6 Մուտքեր տույժերից, տուգանքներից
 (տող 1361 + տող 1362+տող 1363)
այդ թվում`</t>
  </si>
  <si>
    <t xml:space="preserve">3.7 Ընթացիկ ոչ պաշտոնական դրամաշնորհներ 
(տող 1371 + տող 1372) 
 այդ թվում`   </t>
  </si>
  <si>
    <t xml:space="preserve">3.8 Կապիտալ ոչ պաշտոնական դրամաշնորհներ (տող 1381 + տող 1382)   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</si>
  <si>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մուտքեր՝ տրամադրված արտաքին աղյուրներից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</si>
  <si>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մուտքեր՝ տրամադրված ներքին աղյուրներից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</si>
  <si>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մուտքեր՝ տրամադրված արտաքին աղյուրներից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</si>
  <si>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մուտքեր՝ տրամադրված ներքին աղյուրներից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</si>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</sst>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0000"/>
    <numFmt numFmtId="165" formatCode="000"/>
    <numFmt numFmtId="166" formatCode="#,##0.0"/>
    <numFmt numFmtId="167" formatCode="_(* #,##0.0_);_(* \(#,##0.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Continuous" vertical="center" wrapText="1"/>
    </xf>
    <xf numFmtId="0" fontId="2" fillId="0" borderId="34" xfId="0" applyFont="1" applyFill="1" applyBorder="1" applyAlignment="1">
      <alignment horizontal="centerContinuous" vertical="center" wrapText="1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4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8" fillId="0" borderId="2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166" fontId="6" fillId="2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31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Continuous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Continuous" vertical="center"/>
    </xf>
    <xf numFmtId="49" fontId="8" fillId="0" borderId="0" xfId="0" applyNumberFormat="1" applyFont="1" applyFill="1" applyAlignment="1">
      <alignment horizontal="centerContinuous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66" fontId="2" fillId="2" borderId="2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/>
    </xf>
    <xf numFmtId="166" fontId="8" fillId="0" borderId="2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Continuous" vertical="center" wrapText="1"/>
    </xf>
    <xf numFmtId="0" fontId="6" fillId="0" borderId="33" xfId="0" applyFont="1" applyFill="1" applyBorder="1" applyAlignment="1">
      <alignment horizontal="centerContinuous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Alignment="1">
      <alignment horizontal="left" vertical="center"/>
    </xf>
    <xf numFmtId="166" fontId="6" fillId="0" borderId="0" xfId="0" applyNumberFormat="1" applyFont="1" applyFill="1" applyAlignment="1">
      <alignment vertical="center" wrapText="1"/>
    </xf>
    <xf numFmtId="166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166" fontId="8" fillId="0" borderId="32" xfId="0" applyNumberFormat="1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vertical="center" wrapText="1"/>
    </xf>
    <xf numFmtId="0" fontId="8" fillId="0" borderId="31" xfId="0" quotePrefix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left" vertical="center" wrapText="1"/>
    </xf>
    <xf numFmtId="166" fontId="8" fillId="0" borderId="32" xfId="0" applyNumberFormat="1" applyFont="1" applyFill="1" applyBorder="1" applyAlignment="1">
      <alignment horizontal="center" vertical="center" wrapText="1"/>
    </xf>
    <xf numFmtId="166" fontId="8" fillId="0" borderId="33" xfId="0" applyNumberFormat="1" applyFont="1" applyFill="1" applyBorder="1" applyAlignment="1">
      <alignment horizontal="center" vertical="center" wrapText="1"/>
    </xf>
    <xf numFmtId="0" fontId="8" fillId="0" borderId="27" xfId="0" quotePrefix="1" applyFont="1" applyFill="1" applyBorder="1" applyAlignment="1">
      <alignment horizontal="center" vertical="center"/>
    </xf>
    <xf numFmtId="49" fontId="6" fillId="0" borderId="27" xfId="0" quotePrefix="1" applyNumberFormat="1" applyFont="1" applyFill="1" applyBorder="1" applyAlignment="1">
      <alignment horizontal="center" vertical="center"/>
    </xf>
    <xf numFmtId="0" fontId="6" fillId="0" borderId="27" xfId="0" quotePrefix="1" applyNumberFormat="1" applyFont="1" applyFill="1" applyBorder="1" applyAlignment="1">
      <alignment horizontal="center" vertical="center"/>
    </xf>
    <xf numFmtId="0" fontId="8" fillId="0" borderId="27" xfId="0" quotePrefix="1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Continuous" vertical="center"/>
    </xf>
    <xf numFmtId="166" fontId="8" fillId="0" borderId="26" xfId="0" applyNumberFormat="1" applyFont="1" applyFill="1" applyBorder="1" applyAlignment="1">
      <alignment horizontal="center" vertical="center" wrapText="1"/>
    </xf>
    <xf numFmtId="49" fontId="6" fillId="0" borderId="34" xfId="0" quotePrefix="1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quotePrefix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65" fontId="12" fillId="0" borderId="38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" fillId="3" borderId="27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6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49" fontId="6" fillId="3" borderId="27" xfId="0" quotePrefix="1" applyNumberFormat="1" applyFont="1" applyFill="1" applyBorder="1" applyAlignment="1">
      <alignment horizontal="center" vertical="center"/>
    </xf>
  </cellXfs>
  <cellStyles count="3">
    <cellStyle name="Comma" xfId="2" builtinId="3"/>
    <cellStyle name="Currency [0]" xfId="1" builtinId="7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Normal="100" workbookViewId="0">
      <selection activeCell="B2" sqref="B2"/>
    </sheetView>
  </sheetViews>
  <sheetFormatPr defaultRowHeight="13.5" x14ac:dyDescent="0.2"/>
  <cols>
    <col min="1" max="1" width="5.28515625" style="211" customWidth="1"/>
    <col min="2" max="2" width="47.42578125" style="33" customWidth="1"/>
    <col min="3" max="3" width="6.85546875" style="211" customWidth="1"/>
    <col min="4" max="4" width="14.42578125" style="75" customWidth="1"/>
    <col min="5" max="5" width="14.140625" style="218" customWidth="1"/>
    <col min="6" max="6" width="13" style="218" customWidth="1"/>
    <col min="7" max="7" width="14" style="75" customWidth="1"/>
    <col min="8" max="8" width="14.140625" style="218" customWidth="1"/>
    <col min="9" max="9" width="12.5703125" style="218" customWidth="1"/>
    <col min="10" max="10" width="14.140625" style="75" customWidth="1"/>
    <col min="11" max="11" width="14.140625" style="218" customWidth="1"/>
    <col min="12" max="12" width="13.140625" style="218" customWidth="1"/>
    <col min="13" max="16384" width="9.140625" style="38"/>
  </cols>
  <sheetData>
    <row r="1" spans="1:12" ht="14.25" x14ac:dyDescent="0.2">
      <c r="A1" s="36"/>
      <c r="C1" s="36"/>
      <c r="E1" s="209"/>
      <c r="F1" s="75"/>
      <c r="H1" s="75"/>
      <c r="I1" s="75"/>
      <c r="K1" s="75"/>
      <c r="L1" s="75" t="s">
        <v>401</v>
      </c>
    </row>
    <row r="2" spans="1:12" ht="14.25" x14ac:dyDescent="0.2">
      <c r="A2" s="210" t="s">
        <v>408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75" customFormat="1" ht="21" customHeight="1" x14ac:dyDescent="0.2">
      <c r="A3" s="210" t="s">
        <v>413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s="209" customFormat="1" ht="18" customHeight="1" x14ac:dyDescent="0.2">
      <c r="A4" s="219" t="s">
        <v>701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209" customFormat="1" ht="18" customHeight="1" x14ac:dyDescent="0.2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25" thickBot="1" x14ac:dyDescent="0.25">
      <c r="B7" s="211"/>
      <c r="D7" s="36"/>
      <c r="E7" s="36"/>
      <c r="F7" s="47"/>
      <c r="G7" s="36"/>
      <c r="H7" s="36"/>
      <c r="I7" s="47"/>
      <c r="J7" s="36"/>
      <c r="K7" s="36" t="s">
        <v>214</v>
      </c>
      <c r="L7" s="47"/>
    </row>
    <row r="8" spans="1:12" ht="27.75" customHeight="1" thickBot="1" x14ac:dyDescent="0.25">
      <c r="A8" s="244" t="s">
        <v>402</v>
      </c>
      <c r="B8" s="244" t="s">
        <v>403</v>
      </c>
      <c r="C8" s="244" t="s">
        <v>400</v>
      </c>
      <c r="D8" s="48" t="s">
        <v>196</v>
      </c>
      <c r="E8" s="48"/>
      <c r="F8" s="49"/>
      <c r="G8" s="50" t="s">
        <v>197</v>
      </c>
      <c r="H8" s="48"/>
      <c r="I8" s="49"/>
      <c r="J8" s="50" t="s">
        <v>201</v>
      </c>
      <c r="K8" s="48"/>
      <c r="L8" s="49"/>
    </row>
    <row r="9" spans="1:12" ht="29.25" customHeight="1" x14ac:dyDescent="0.2">
      <c r="A9" s="245"/>
      <c r="B9" s="245"/>
      <c r="C9" s="245"/>
      <c r="D9" s="212" t="s">
        <v>397</v>
      </c>
      <c r="E9" s="77" t="s">
        <v>241</v>
      </c>
      <c r="F9" s="77"/>
      <c r="G9" s="78" t="s">
        <v>398</v>
      </c>
      <c r="H9" s="79" t="s">
        <v>241</v>
      </c>
      <c r="I9" s="80"/>
      <c r="J9" s="212" t="s">
        <v>399</v>
      </c>
      <c r="K9" s="77" t="s">
        <v>241</v>
      </c>
      <c r="L9" s="81"/>
    </row>
    <row r="10" spans="1:12" ht="27.75" thickBot="1" x14ac:dyDescent="0.25">
      <c r="A10" s="246"/>
      <c r="B10" s="246"/>
      <c r="C10" s="246"/>
      <c r="D10" s="94"/>
      <c r="E10" s="95" t="s">
        <v>404</v>
      </c>
      <c r="F10" s="96" t="s">
        <v>459</v>
      </c>
      <c r="G10" s="97"/>
      <c r="H10" s="98" t="s">
        <v>404</v>
      </c>
      <c r="I10" s="99" t="s">
        <v>459</v>
      </c>
      <c r="J10" s="94"/>
      <c r="K10" s="95" t="s">
        <v>404</v>
      </c>
      <c r="L10" s="99" t="s">
        <v>459</v>
      </c>
    </row>
    <row r="11" spans="1:12" s="211" customFormat="1" ht="14.25" thickBot="1" x14ac:dyDescent="0.25">
      <c r="A11" s="236">
        <v>1</v>
      </c>
      <c r="B11" s="237">
        <v>2</v>
      </c>
      <c r="C11" s="238">
        <v>3</v>
      </c>
      <c r="D11" s="238">
        <v>4</v>
      </c>
      <c r="E11" s="238">
        <v>5</v>
      </c>
      <c r="F11" s="237">
        <v>6</v>
      </c>
      <c r="G11" s="238">
        <v>7</v>
      </c>
      <c r="H11" s="238">
        <v>8</v>
      </c>
      <c r="I11" s="237">
        <v>9</v>
      </c>
      <c r="J11" s="238">
        <v>10</v>
      </c>
      <c r="K11" s="238">
        <v>11</v>
      </c>
      <c r="L11" s="239">
        <v>12</v>
      </c>
    </row>
    <row r="12" spans="1:12" s="45" customFormat="1" ht="42.75" x14ac:dyDescent="0.2">
      <c r="A12" s="221">
        <v>1000</v>
      </c>
      <c r="B12" s="222" t="s">
        <v>702</v>
      </c>
      <c r="C12" s="243"/>
      <c r="D12" s="223">
        <f t="shared" ref="D12:L12" si="0">SUM(D13,D50,D69)</f>
        <v>143102061.4797</v>
      </c>
      <c r="E12" s="223">
        <f t="shared" si="0"/>
        <v>140908988.24869999</v>
      </c>
      <c r="F12" s="223">
        <f t="shared" si="0"/>
        <v>6332879.0574999992</v>
      </c>
      <c r="G12" s="223">
        <f t="shared" si="0"/>
        <v>145393264.8407</v>
      </c>
      <c r="H12" s="223">
        <f t="shared" si="0"/>
        <v>142362907.8477</v>
      </c>
      <c r="I12" s="223">
        <f t="shared" si="0"/>
        <v>6313930.0515000001</v>
      </c>
      <c r="J12" s="223">
        <f t="shared" si="0"/>
        <v>60753493.2676</v>
      </c>
      <c r="K12" s="223">
        <f t="shared" si="0"/>
        <v>60576638.200999998</v>
      </c>
      <c r="L12" s="224">
        <f t="shared" si="0"/>
        <v>519461.61209999997</v>
      </c>
    </row>
    <row r="13" spans="1:12" s="119" customFormat="1" ht="51" customHeight="1" x14ac:dyDescent="0.2">
      <c r="A13" s="225">
        <v>1100</v>
      </c>
      <c r="B13" s="215" t="s">
        <v>703</v>
      </c>
      <c r="C13" s="115">
        <v>7100</v>
      </c>
      <c r="D13" s="216">
        <f>SUM(D14,D17,D19,D40,D44)</f>
        <v>28664516.3563</v>
      </c>
      <c r="E13" s="216">
        <f>SUM(E14,E17,E19,E40,E44)</f>
        <v>28664516.3563</v>
      </c>
      <c r="F13" s="86" t="s">
        <v>0</v>
      </c>
      <c r="G13" s="216">
        <f>SUM(G14,G17,G19,G40,G44)</f>
        <v>28991940.947300002</v>
      </c>
      <c r="H13" s="216">
        <f>SUM(H14,H17,H19,H40,H44)</f>
        <v>28991940.947300002</v>
      </c>
      <c r="I13" s="86" t="s">
        <v>0</v>
      </c>
      <c r="J13" s="216">
        <f>SUM(J14,J17,J19,J40,J44)</f>
        <v>12864409.852099998</v>
      </c>
      <c r="K13" s="216">
        <f>SUM(K14,K17,K19,K40,K44)</f>
        <v>12864409.852099998</v>
      </c>
      <c r="L13" s="161" t="s">
        <v>0</v>
      </c>
    </row>
    <row r="14" spans="1:12" s="119" customFormat="1" ht="42" customHeight="1" x14ac:dyDescent="0.2">
      <c r="A14" s="240">
        <v>1110</v>
      </c>
      <c r="B14" s="92" t="s">
        <v>707</v>
      </c>
      <c r="C14" s="82">
        <v>7131</v>
      </c>
      <c r="D14" s="241">
        <f>SUM(D15:D16)</f>
        <v>11133603.4033</v>
      </c>
      <c r="E14" s="241">
        <f>SUM(E15:E16)</f>
        <v>11133603.4033</v>
      </c>
      <c r="F14" s="84" t="s">
        <v>0</v>
      </c>
      <c r="G14" s="241">
        <f>SUM(G15:G16)</f>
        <v>11190493.079300001</v>
      </c>
      <c r="H14" s="241">
        <f>SUM(H15:H16)</f>
        <v>11190493.079300001</v>
      </c>
      <c r="I14" s="84" t="s">
        <v>0</v>
      </c>
      <c r="J14" s="241">
        <f>SUM(J15:J16)</f>
        <v>3851156.8052000003</v>
      </c>
      <c r="K14" s="241">
        <f>SUM(K15:K16)</f>
        <v>3851156.8052000003</v>
      </c>
      <c r="L14" s="108" t="s">
        <v>0</v>
      </c>
    </row>
    <row r="15" spans="1:12" ht="40.5" x14ac:dyDescent="0.2">
      <c r="A15" s="226" t="s">
        <v>1</v>
      </c>
      <c r="B15" s="213" t="s">
        <v>414</v>
      </c>
      <c r="C15" s="82"/>
      <c r="D15" s="84">
        <f>SUM(E15:F15)</f>
        <v>6548798.1562999999</v>
      </c>
      <c r="E15" s="84">
        <v>6548798.1562999999</v>
      </c>
      <c r="F15" s="84" t="s">
        <v>0</v>
      </c>
      <c r="G15" s="84">
        <f>SUM(H15:I15)</f>
        <v>6558990.6052999999</v>
      </c>
      <c r="H15" s="84">
        <v>6558990.6052999999</v>
      </c>
      <c r="I15" s="84" t="s">
        <v>0</v>
      </c>
      <c r="J15" s="84">
        <f>SUM(K15:L15)</f>
        <v>2444689.4865000001</v>
      </c>
      <c r="K15" s="84">
        <v>2444689.4865000001</v>
      </c>
      <c r="L15" s="108" t="s">
        <v>0</v>
      </c>
    </row>
    <row r="16" spans="1:12" ht="33.75" customHeight="1" x14ac:dyDescent="0.2">
      <c r="A16" s="227">
        <v>1112</v>
      </c>
      <c r="B16" s="213" t="s">
        <v>415</v>
      </c>
      <c r="C16" s="82"/>
      <c r="D16" s="84">
        <f>SUM(E16:F16)</f>
        <v>4584805.2470000004</v>
      </c>
      <c r="E16" s="84">
        <v>4584805.2470000004</v>
      </c>
      <c r="F16" s="84" t="s">
        <v>0</v>
      </c>
      <c r="G16" s="84">
        <f>SUM(H16:I16)</f>
        <v>4631502.4740000004</v>
      </c>
      <c r="H16" s="84">
        <v>4631502.4740000004</v>
      </c>
      <c r="I16" s="84" t="s">
        <v>0</v>
      </c>
      <c r="J16" s="84">
        <f>SUM(K16:L16)</f>
        <v>1406467.3186999999</v>
      </c>
      <c r="K16" s="84">
        <v>1406467.3186999999</v>
      </c>
      <c r="L16" s="108" t="s">
        <v>0</v>
      </c>
    </row>
    <row r="17" spans="1:12" s="119" customFormat="1" ht="28.5" customHeight="1" x14ac:dyDescent="0.2">
      <c r="A17" s="227">
        <v>1120</v>
      </c>
      <c r="B17" s="92" t="s">
        <v>416</v>
      </c>
      <c r="C17" s="82">
        <v>7136</v>
      </c>
      <c r="D17" s="241">
        <f>SUM(D18)</f>
        <v>13223233.741</v>
      </c>
      <c r="E17" s="241">
        <f>SUM(E18)</f>
        <v>13223233.741</v>
      </c>
      <c r="F17" s="84" t="s">
        <v>0</v>
      </c>
      <c r="G17" s="241">
        <f>SUM(G18)</f>
        <v>13391300.756000001</v>
      </c>
      <c r="H17" s="241">
        <f>SUM(H18)</f>
        <v>13391300.756000001</v>
      </c>
      <c r="I17" s="84" t="s">
        <v>0</v>
      </c>
      <c r="J17" s="241">
        <f>SUM(J18)</f>
        <v>6093380.875</v>
      </c>
      <c r="K17" s="241">
        <f>SUM(K18)</f>
        <v>6093380.875</v>
      </c>
      <c r="L17" s="108" t="s">
        <v>0</v>
      </c>
    </row>
    <row r="18" spans="1:12" ht="27" customHeight="1" x14ac:dyDescent="0.2">
      <c r="A18" s="226" t="s">
        <v>2</v>
      </c>
      <c r="B18" s="213" t="s">
        <v>417</v>
      </c>
      <c r="C18" s="82"/>
      <c r="D18" s="84">
        <f>SUM(E18:F18)</f>
        <v>13223233.741</v>
      </c>
      <c r="E18" s="84">
        <v>13223233.741</v>
      </c>
      <c r="F18" s="84" t="s">
        <v>0</v>
      </c>
      <c r="G18" s="84">
        <f>SUM(H18:I18)</f>
        <v>13391300.756000001</v>
      </c>
      <c r="H18" s="84">
        <v>13391300.756000001</v>
      </c>
      <c r="I18" s="84" t="s">
        <v>0</v>
      </c>
      <c r="J18" s="84">
        <f>SUM(K18:L18)</f>
        <v>6093380.875</v>
      </c>
      <c r="K18" s="84">
        <v>6093380.875</v>
      </c>
      <c r="L18" s="108" t="s">
        <v>0</v>
      </c>
    </row>
    <row r="19" spans="1:12" s="119" customFormat="1" ht="40.5" x14ac:dyDescent="0.2">
      <c r="A19" s="240">
        <v>1130</v>
      </c>
      <c r="B19" s="92" t="s">
        <v>704</v>
      </c>
      <c r="C19" s="82">
        <v>7145</v>
      </c>
      <c r="D19" s="241">
        <f>SUM(D20)</f>
        <v>3553182.0120000006</v>
      </c>
      <c r="E19" s="241">
        <f>SUM(E20)</f>
        <v>3553182.0120000006</v>
      </c>
      <c r="F19" s="84" t="s">
        <v>0</v>
      </c>
      <c r="G19" s="241">
        <f>SUM(G20)</f>
        <v>3652442.7120000012</v>
      </c>
      <c r="H19" s="241">
        <f>SUM(H20)</f>
        <v>3652442.7120000012</v>
      </c>
      <c r="I19" s="84" t="s">
        <v>0</v>
      </c>
      <c r="J19" s="241">
        <f>SUM(J20)</f>
        <v>2461301.5310999993</v>
      </c>
      <c r="K19" s="241">
        <f>SUM(K20)</f>
        <v>2461301.5310999993</v>
      </c>
      <c r="L19" s="108" t="s">
        <v>0</v>
      </c>
    </row>
    <row r="20" spans="1:12" ht="80.25" customHeight="1" x14ac:dyDescent="0.2">
      <c r="A20" s="226" t="s">
        <v>3</v>
      </c>
      <c r="B20" s="213" t="s">
        <v>708</v>
      </c>
      <c r="C20" s="82">
        <v>71452</v>
      </c>
      <c r="D20" s="84">
        <f>SUM(D21,D24,D25,D26,D27,D28,D29,D30,D31,D32,D33,D34,D35,D36,D37,D38,D39)</f>
        <v>3553182.0120000006</v>
      </c>
      <c r="E20" s="84">
        <f>SUM(E21,E24,E25,E26,E27,E28,E29,E30,E31,E32,E33,E34,E35,E36,E37,E38,E39)</f>
        <v>3553182.0120000006</v>
      </c>
      <c r="F20" s="84" t="s">
        <v>0</v>
      </c>
      <c r="G20" s="84">
        <f>SUM(G21,G24,G25,G26,G27,G28,G29,G30,G31,G32,G33,G34,G35,G36,G37,G38,G39)</f>
        <v>3652442.7120000012</v>
      </c>
      <c r="H20" s="84">
        <f>SUM(H21,H24,H25,H26,H27,H28,H29,H30,H31,H32,H33,H34,H35,H36,H37,H38,H39)</f>
        <v>3652442.7120000012</v>
      </c>
      <c r="I20" s="84" t="s">
        <v>0</v>
      </c>
      <c r="J20" s="84">
        <f>SUM(J21,J24,J25,J26,J27,J28,J29,J30,J31,J32,J33,J34,J35,J36,J37,J38,J39)</f>
        <v>2461301.5310999993</v>
      </c>
      <c r="K20" s="84">
        <f>SUM(K21,K24,K25,K26,K27,K28,K29,K30,K31,K32,K33,K34,K35,K36,K37,K38,K39)</f>
        <v>2461301.5310999993</v>
      </c>
      <c r="L20" s="108" t="s">
        <v>0</v>
      </c>
    </row>
    <row r="21" spans="1:12" s="36" customFormat="1" ht="68.25" customHeight="1" x14ac:dyDescent="0.2">
      <c r="A21" s="226" t="s">
        <v>4</v>
      </c>
      <c r="B21" s="92" t="s">
        <v>418</v>
      </c>
      <c r="C21" s="82"/>
      <c r="D21" s="84">
        <f>SUM(D22:D23)</f>
        <v>199401.65000000002</v>
      </c>
      <c r="E21" s="84">
        <f>SUM(E22:E23)</f>
        <v>199401.65000000002</v>
      </c>
      <c r="F21" s="84" t="s">
        <v>0</v>
      </c>
      <c r="G21" s="84">
        <f>SUM(G22:G23)</f>
        <v>200056.65000000002</v>
      </c>
      <c r="H21" s="84">
        <f>SUM(H22:H23)</f>
        <v>200056.65000000002</v>
      </c>
      <c r="I21" s="84" t="s">
        <v>0</v>
      </c>
      <c r="J21" s="87">
        <f>SUM(J22:J23)</f>
        <v>121934.3463</v>
      </c>
      <c r="K21" s="84">
        <f>SUM(K22:K23)</f>
        <v>121934.3463</v>
      </c>
      <c r="L21" s="108" t="s">
        <v>0</v>
      </c>
    </row>
    <row r="22" spans="1:12" s="36" customFormat="1" ht="21" customHeight="1" x14ac:dyDescent="0.2">
      <c r="A22" s="226" t="s">
        <v>5</v>
      </c>
      <c r="B22" s="85" t="s">
        <v>409</v>
      </c>
      <c r="C22" s="82"/>
      <c r="D22" s="84">
        <f t="shared" ref="D22:D34" si="1">SUM(E22:F22)</f>
        <v>198534.95</v>
      </c>
      <c r="E22" s="84">
        <v>198534.95</v>
      </c>
      <c r="F22" s="84" t="s">
        <v>0</v>
      </c>
      <c r="G22" s="84">
        <f t="shared" ref="G22:G34" si="2">SUM(H22:I22)</f>
        <v>199189.95</v>
      </c>
      <c r="H22" s="84">
        <v>199189.95</v>
      </c>
      <c r="I22" s="84" t="s">
        <v>0</v>
      </c>
      <c r="J22" s="84">
        <f t="shared" ref="J22:J34" si="3">SUM(K22:L22)</f>
        <v>109204.44630000001</v>
      </c>
      <c r="K22" s="84">
        <v>109204.44630000001</v>
      </c>
      <c r="L22" s="108" t="s">
        <v>0</v>
      </c>
    </row>
    <row r="23" spans="1:12" s="36" customFormat="1" ht="30.75" customHeight="1" x14ac:dyDescent="0.2">
      <c r="A23" s="226" t="s">
        <v>6</v>
      </c>
      <c r="B23" s="92" t="s">
        <v>410</v>
      </c>
      <c r="C23" s="82"/>
      <c r="D23" s="84">
        <f t="shared" si="1"/>
        <v>866.7</v>
      </c>
      <c r="E23" s="84">
        <v>866.7</v>
      </c>
      <c r="F23" s="84" t="s">
        <v>0</v>
      </c>
      <c r="G23" s="84">
        <f t="shared" si="2"/>
        <v>866.7</v>
      </c>
      <c r="H23" s="84">
        <v>866.7</v>
      </c>
      <c r="I23" s="84" t="s">
        <v>0</v>
      </c>
      <c r="J23" s="84">
        <f t="shared" si="3"/>
        <v>12729.9</v>
      </c>
      <c r="K23" s="84">
        <v>12729.9</v>
      </c>
      <c r="L23" s="108" t="s">
        <v>0</v>
      </c>
    </row>
    <row r="24" spans="1:12" s="36" customFormat="1" ht="93.75" customHeight="1" x14ac:dyDescent="0.2">
      <c r="A24" s="226" t="s">
        <v>7</v>
      </c>
      <c r="B24" s="92" t="s">
        <v>448</v>
      </c>
      <c r="C24" s="82"/>
      <c r="D24" s="84">
        <f t="shared" si="1"/>
        <v>9735</v>
      </c>
      <c r="E24" s="84">
        <v>9735</v>
      </c>
      <c r="F24" s="84" t="s">
        <v>0</v>
      </c>
      <c r="G24" s="84">
        <f t="shared" si="2"/>
        <v>9740</v>
      </c>
      <c r="H24" s="84">
        <v>9740</v>
      </c>
      <c r="I24" s="84" t="s">
        <v>0</v>
      </c>
      <c r="J24" s="84">
        <f t="shared" si="3"/>
        <v>6116.8575999999994</v>
      </c>
      <c r="K24" s="84">
        <v>6116.8575999999994</v>
      </c>
      <c r="L24" s="108" t="s">
        <v>0</v>
      </c>
    </row>
    <row r="25" spans="1:12" s="36" customFormat="1" ht="52.5" customHeight="1" x14ac:dyDescent="0.2">
      <c r="A25" s="157" t="s">
        <v>8</v>
      </c>
      <c r="B25" s="92" t="s">
        <v>449</v>
      </c>
      <c r="C25" s="82"/>
      <c r="D25" s="84">
        <f t="shared" si="1"/>
        <v>22031.75</v>
      </c>
      <c r="E25" s="84">
        <v>22031.75</v>
      </c>
      <c r="F25" s="84" t="s">
        <v>0</v>
      </c>
      <c r="G25" s="84">
        <f t="shared" si="2"/>
        <v>22411.75</v>
      </c>
      <c r="H25" s="84">
        <v>22411.75</v>
      </c>
      <c r="I25" s="84" t="s">
        <v>0</v>
      </c>
      <c r="J25" s="84">
        <f t="shared" si="3"/>
        <v>12143.599</v>
      </c>
      <c r="K25" s="84">
        <v>12143.599</v>
      </c>
      <c r="L25" s="108" t="s">
        <v>0</v>
      </c>
    </row>
    <row r="26" spans="1:12" s="36" customFormat="1" ht="72" customHeight="1" x14ac:dyDescent="0.2">
      <c r="A26" s="226" t="s">
        <v>9</v>
      </c>
      <c r="B26" s="92" t="s">
        <v>450</v>
      </c>
      <c r="C26" s="82"/>
      <c r="D26" s="84">
        <f t="shared" si="1"/>
        <v>849423.44700000004</v>
      </c>
      <c r="E26" s="84">
        <v>849423.44700000004</v>
      </c>
      <c r="F26" s="84" t="s">
        <v>0</v>
      </c>
      <c r="G26" s="84">
        <f t="shared" si="2"/>
        <v>854920.04700000002</v>
      </c>
      <c r="H26" s="84">
        <v>854920.04700000002</v>
      </c>
      <c r="I26" s="84" t="s">
        <v>0</v>
      </c>
      <c r="J26" s="84">
        <f t="shared" si="3"/>
        <v>590003.45479999995</v>
      </c>
      <c r="K26" s="84">
        <v>590003.45479999995</v>
      </c>
      <c r="L26" s="108" t="s">
        <v>0</v>
      </c>
    </row>
    <row r="27" spans="1:12" s="36" customFormat="1" ht="39" customHeight="1" x14ac:dyDescent="0.2">
      <c r="A27" s="226" t="s">
        <v>10</v>
      </c>
      <c r="B27" s="92" t="s">
        <v>451</v>
      </c>
      <c r="C27" s="82"/>
      <c r="D27" s="84">
        <f t="shared" si="1"/>
        <v>177773.34999999998</v>
      </c>
      <c r="E27" s="84">
        <v>177773.34999999998</v>
      </c>
      <c r="F27" s="84" t="s">
        <v>0</v>
      </c>
      <c r="G27" s="84">
        <f t="shared" si="2"/>
        <v>177737.34999999998</v>
      </c>
      <c r="H27" s="84">
        <v>177737.34999999998</v>
      </c>
      <c r="I27" s="84" t="s">
        <v>0</v>
      </c>
      <c r="J27" s="84">
        <f t="shared" si="3"/>
        <v>123522.269</v>
      </c>
      <c r="K27" s="84">
        <v>123522.269</v>
      </c>
      <c r="L27" s="108" t="s">
        <v>0</v>
      </c>
    </row>
    <row r="28" spans="1:12" s="36" customFormat="1" ht="92.25" customHeight="1" x14ac:dyDescent="0.2">
      <c r="A28" s="226" t="s">
        <v>11</v>
      </c>
      <c r="B28" s="92" t="s">
        <v>419</v>
      </c>
      <c r="C28" s="82"/>
      <c r="D28" s="84">
        <f t="shared" si="1"/>
        <v>239249.2</v>
      </c>
      <c r="E28" s="84">
        <v>239249.2</v>
      </c>
      <c r="F28" s="84" t="s">
        <v>0</v>
      </c>
      <c r="G28" s="84">
        <f t="shared" si="2"/>
        <v>241709.2</v>
      </c>
      <c r="H28" s="84">
        <v>241709.2</v>
      </c>
      <c r="I28" s="84" t="s">
        <v>0</v>
      </c>
      <c r="J28" s="84">
        <f t="shared" si="3"/>
        <v>178888.981</v>
      </c>
      <c r="K28" s="84">
        <v>178888.981</v>
      </c>
      <c r="L28" s="108" t="s">
        <v>0</v>
      </c>
    </row>
    <row r="29" spans="1:12" s="36" customFormat="1" ht="73.5" customHeight="1" x14ac:dyDescent="0.2">
      <c r="A29" s="226" t="s">
        <v>12</v>
      </c>
      <c r="B29" s="92" t="s">
        <v>452</v>
      </c>
      <c r="C29" s="82"/>
      <c r="D29" s="84">
        <f t="shared" si="1"/>
        <v>210225.35</v>
      </c>
      <c r="E29" s="84">
        <v>210225.35</v>
      </c>
      <c r="F29" s="84" t="s">
        <v>0</v>
      </c>
      <c r="G29" s="84">
        <f t="shared" si="2"/>
        <v>211901.35</v>
      </c>
      <c r="H29" s="84">
        <v>211901.35</v>
      </c>
      <c r="I29" s="84" t="s">
        <v>0</v>
      </c>
      <c r="J29" s="84">
        <f t="shared" si="3"/>
        <v>264609.50400000002</v>
      </c>
      <c r="K29" s="84">
        <v>264609.50400000002</v>
      </c>
      <c r="L29" s="108" t="s">
        <v>0</v>
      </c>
    </row>
    <row r="30" spans="1:12" s="36" customFormat="1" ht="54" x14ac:dyDescent="0.2">
      <c r="A30" s="226" t="s">
        <v>13</v>
      </c>
      <c r="B30" s="92" t="s">
        <v>420</v>
      </c>
      <c r="C30" s="82"/>
      <c r="D30" s="84">
        <f t="shared" si="1"/>
        <v>2920</v>
      </c>
      <c r="E30" s="84">
        <v>2920</v>
      </c>
      <c r="F30" s="84" t="s">
        <v>0</v>
      </c>
      <c r="G30" s="84">
        <f t="shared" si="2"/>
        <v>3020</v>
      </c>
      <c r="H30" s="84">
        <v>3020</v>
      </c>
      <c r="I30" s="84" t="s">
        <v>0</v>
      </c>
      <c r="J30" s="84">
        <f t="shared" si="3"/>
        <v>75</v>
      </c>
      <c r="K30" s="84">
        <v>75</v>
      </c>
      <c r="L30" s="108" t="s">
        <v>0</v>
      </c>
    </row>
    <row r="31" spans="1:12" s="36" customFormat="1" ht="39.75" customHeight="1" x14ac:dyDescent="0.2">
      <c r="A31" s="226" t="s">
        <v>14</v>
      </c>
      <c r="B31" s="92" t="s">
        <v>421</v>
      </c>
      <c r="C31" s="82"/>
      <c r="D31" s="84">
        <f t="shared" si="1"/>
        <v>1489844.2650000001</v>
      </c>
      <c r="E31" s="84">
        <v>1489844.2650000001</v>
      </c>
      <c r="F31" s="84" t="s">
        <v>0</v>
      </c>
      <c r="G31" s="84">
        <f t="shared" si="2"/>
        <v>1500346.0649999999</v>
      </c>
      <c r="H31" s="84">
        <v>1500346.0649999999</v>
      </c>
      <c r="I31" s="84" t="s">
        <v>0</v>
      </c>
      <c r="J31" s="84">
        <f t="shared" si="3"/>
        <v>880463.13780000003</v>
      </c>
      <c r="K31" s="84">
        <v>880463.13780000003</v>
      </c>
      <c r="L31" s="108" t="s">
        <v>0</v>
      </c>
    </row>
    <row r="32" spans="1:12" s="36" customFormat="1" ht="40.5" x14ac:dyDescent="0.2">
      <c r="A32" s="227">
        <v>1143</v>
      </c>
      <c r="B32" s="92" t="s">
        <v>453</v>
      </c>
      <c r="C32" s="82"/>
      <c r="D32" s="84">
        <f t="shared" si="1"/>
        <v>1291.7</v>
      </c>
      <c r="E32" s="84">
        <v>1291.7</v>
      </c>
      <c r="F32" s="84" t="s">
        <v>0</v>
      </c>
      <c r="G32" s="84">
        <f t="shared" si="2"/>
        <v>1281.7</v>
      </c>
      <c r="H32" s="84">
        <v>1281.7</v>
      </c>
      <c r="I32" s="84" t="s">
        <v>0</v>
      </c>
      <c r="J32" s="84">
        <f t="shared" si="3"/>
        <v>744.95</v>
      </c>
      <c r="K32" s="84">
        <v>744.95</v>
      </c>
      <c r="L32" s="108" t="s">
        <v>0</v>
      </c>
    </row>
    <row r="33" spans="1:12" s="36" customFormat="1" ht="63.75" customHeight="1" x14ac:dyDescent="0.2">
      <c r="A33" s="227">
        <v>1144</v>
      </c>
      <c r="B33" s="92" t="s">
        <v>422</v>
      </c>
      <c r="C33" s="82"/>
      <c r="D33" s="84">
        <f t="shared" si="1"/>
        <v>9302.2999999999993</v>
      </c>
      <c r="E33" s="84">
        <v>9302.2999999999993</v>
      </c>
      <c r="F33" s="84" t="s">
        <v>0</v>
      </c>
      <c r="G33" s="84">
        <f t="shared" si="2"/>
        <v>9452.2000000000007</v>
      </c>
      <c r="H33" s="84">
        <v>9452.2000000000007</v>
      </c>
      <c r="I33" s="84" t="s">
        <v>0</v>
      </c>
      <c r="J33" s="84">
        <f t="shared" si="3"/>
        <v>2673.6226000000001</v>
      </c>
      <c r="K33" s="84">
        <v>2673.6226000000001</v>
      </c>
      <c r="L33" s="108" t="s">
        <v>0</v>
      </c>
    </row>
    <row r="34" spans="1:12" s="36" customFormat="1" ht="40.5" x14ac:dyDescent="0.2">
      <c r="A34" s="227">
        <v>1145</v>
      </c>
      <c r="B34" s="92" t="s">
        <v>423</v>
      </c>
      <c r="C34" s="82"/>
      <c r="D34" s="84">
        <f t="shared" si="1"/>
        <v>59061.7</v>
      </c>
      <c r="E34" s="84">
        <v>59061.7</v>
      </c>
      <c r="F34" s="84" t="s">
        <v>0</v>
      </c>
      <c r="G34" s="84">
        <f t="shared" si="2"/>
        <v>59211.7</v>
      </c>
      <c r="H34" s="84">
        <v>59211.7</v>
      </c>
      <c r="I34" s="84" t="s">
        <v>0</v>
      </c>
      <c r="J34" s="84">
        <f t="shared" si="3"/>
        <v>34834.53</v>
      </c>
      <c r="K34" s="84">
        <v>34834.53</v>
      </c>
      <c r="L34" s="108" t="s">
        <v>0</v>
      </c>
    </row>
    <row r="35" spans="1:12" s="36" customFormat="1" ht="28.5" customHeight="1" x14ac:dyDescent="0.2">
      <c r="A35" s="227">
        <v>1146</v>
      </c>
      <c r="B35" s="92" t="s">
        <v>405</v>
      </c>
      <c r="C35" s="82"/>
      <c r="D35" s="84">
        <f>SUM(E35:F35)</f>
        <v>0</v>
      </c>
      <c r="E35" s="84">
        <v>0</v>
      </c>
      <c r="F35" s="84" t="s">
        <v>0</v>
      </c>
      <c r="G35" s="84">
        <f>SUM(H35:I35)</f>
        <v>0</v>
      </c>
      <c r="H35" s="84">
        <v>0</v>
      </c>
      <c r="I35" s="84" t="s">
        <v>0</v>
      </c>
      <c r="J35" s="84">
        <f>SUM(K35:L35)</f>
        <v>0</v>
      </c>
      <c r="K35" s="84">
        <v>0</v>
      </c>
      <c r="L35" s="108" t="s">
        <v>0</v>
      </c>
    </row>
    <row r="36" spans="1:12" s="36" customFormat="1" ht="51" customHeight="1" x14ac:dyDescent="0.2">
      <c r="A36" s="227">
        <v>1147</v>
      </c>
      <c r="B36" s="92" t="s">
        <v>424</v>
      </c>
      <c r="C36" s="82"/>
      <c r="D36" s="84">
        <f>SUM(E36:F36)</f>
        <v>36276.6</v>
      </c>
      <c r="E36" s="84">
        <v>36276.6</v>
      </c>
      <c r="F36" s="84" t="s">
        <v>0</v>
      </c>
      <c r="G36" s="84">
        <f>SUM(H36:I36)</f>
        <v>36276.6</v>
      </c>
      <c r="H36" s="84">
        <v>36276.6</v>
      </c>
      <c r="I36" s="84" t="s">
        <v>0</v>
      </c>
      <c r="J36" s="84">
        <f>SUM(K36:L36)</f>
        <v>47048.590000000004</v>
      </c>
      <c r="K36" s="84">
        <v>47048.590000000004</v>
      </c>
      <c r="L36" s="108" t="s">
        <v>0</v>
      </c>
    </row>
    <row r="37" spans="1:12" s="36" customFormat="1" ht="34.5" customHeight="1" x14ac:dyDescent="0.2">
      <c r="A37" s="227">
        <v>1148</v>
      </c>
      <c r="B37" s="92" t="s">
        <v>425</v>
      </c>
      <c r="C37" s="82"/>
      <c r="D37" s="84">
        <f>SUM(E37:F37)</f>
        <v>184220.7</v>
      </c>
      <c r="E37" s="84">
        <v>184220.7</v>
      </c>
      <c r="F37" s="84" t="s">
        <v>0</v>
      </c>
      <c r="G37" s="84">
        <f>SUM(H37:I37)</f>
        <v>184803.1</v>
      </c>
      <c r="H37" s="84">
        <v>184803.1</v>
      </c>
      <c r="I37" s="84" t="s">
        <v>0</v>
      </c>
      <c r="J37" s="84">
        <f>SUM(K37:L37)</f>
        <v>160925.019</v>
      </c>
      <c r="K37" s="84">
        <v>160925.019</v>
      </c>
      <c r="L37" s="108" t="s">
        <v>0</v>
      </c>
    </row>
    <row r="38" spans="1:12" s="36" customFormat="1" ht="51.75" customHeight="1" x14ac:dyDescent="0.2">
      <c r="A38" s="227">
        <v>1149</v>
      </c>
      <c r="B38" s="92" t="s">
        <v>460</v>
      </c>
      <c r="C38" s="82"/>
      <c r="D38" s="84">
        <f>SUM(E38:F38)</f>
        <v>8225</v>
      </c>
      <c r="E38" s="84">
        <v>8225</v>
      </c>
      <c r="F38" s="84" t="s">
        <v>0</v>
      </c>
      <c r="G38" s="84">
        <f>SUM(H38:I38)</f>
        <v>84525</v>
      </c>
      <c r="H38" s="84">
        <v>84525</v>
      </c>
      <c r="I38" s="84" t="s">
        <v>0</v>
      </c>
      <c r="J38" s="84">
        <f>SUM(K38:L38)</f>
        <v>17908.36</v>
      </c>
      <c r="K38" s="84">
        <v>17908.36</v>
      </c>
      <c r="L38" s="108" t="s">
        <v>0</v>
      </c>
    </row>
    <row r="39" spans="1:12" s="36" customFormat="1" ht="30.75" customHeight="1" x14ac:dyDescent="0.2">
      <c r="A39" s="227">
        <v>1150</v>
      </c>
      <c r="B39" s="92" t="s">
        <v>426</v>
      </c>
      <c r="C39" s="82"/>
      <c r="D39" s="84">
        <f>SUM(E39:F39)</f>
        <v>54200</v>
      </c>
      <c r="E39" s="84">
        <v>54200</v>
      </c>
      <c r="F39" s="84" t="s">
        <v>0</v>
      </c>
      <c r="G39" s="84">
        <f>SUM(H39:I39)</f>
        <v>55050</v>
      </c>
      <c r="H39" s="84">
        <v>55050</v>
      </c>
      <c r="I39" s="84" t="s">
        <v>0</v>
      </c>
      <c r="J39" s="84">
        <f>SUM(K39:L39)</f>
        <v>19409.310000000001</v>
      </c>
      <c r="K39" s="84">
        <v>19409.310000000001</v>
      </c>
      <c r="L39" s="108" t="s">
        <v>0</v>
      </c>
    </row>
    <row r="40" spans="1:12" s="119" customFormat="1" ht="50.25" customHeight="1" x14ac:dyDescent="0.2">
      <c r="A40" s="227">
        <v>1160</v>
      </c>
      <c r="B40" s="92" t="s">
        <v>709</v>
      </c>
      <c r="C40" s="82">
        <v>7146</v>
      </c>
      <c r="D40" s="241">
        <f>SUM(D41)</f>
        <v>754397.2</v>
      </c>
      <c r="E40" s="241">
        <f>SUM(E41)</f>
        <v>754397.2</v>
      </c>
      <c r="F40" s="84" t="s">
        <v>0</v>
      </c>
      <c r="G40" s="241">
        <f>SUM(G41)</f>
        <v>757604.39999999991</v>
      </c>
      <c r="H40" s="241">
        <f>SUM(H41)</f>
        <v>757604.39999999991</v>
      </c>
      <c r="I40" s="84" t="s">
        <v>0</v>
      </c>
      <c r="J40" s="241">
        <f>SUM(J41)</f>
        <v>458570.64079999999</v>
      </c>
      <c r="K40" s="241">
        <f>SUM(K41)</f>
        <v>458570.64079999999</v>
      </c>
      <c r="L40" s="108" t="s">
        <v>0</v>
      </c>
    </row>
    <row r="41" spans="1:12" ht="48.75" customHeight="1" x14ac:dyDescent="0.2">
      <c r="A41" s="227">
        <v>1161</v>
      </c>
      <c r="B41" s="213" t="s">
        <v>427</v>
      </c>
      <c r="C41" s="82"/>
      <c r="D41" s="84">
        <f>SUM(D42,D43)</f>
        <v>754397.2</v>
      </c>
      <c r="E41" s="84">
        <f>SUM(E42,E43)</f>
        <v>754397.2</v>
      </c>
      <c r="F41" s="84" t="s">
        <v>0</v>
      </c>
      <c r="G41" s="84">
        <f>SUM(G42,G43)</f>
        <v>757604.39999999991</v>
      </c>
      <c r="H41" s="84">
        <f>SUM(H42,H43)</f>
        <v>757604.39999999991</v>
      </c>
      <c r="I41" s="84" t="s">
        <v>0</v>
      </c>
      <c r="J41" s="84">
        <f>SUM(J42,J43)</f>
        <v>458570.64079999999</v>
      </c>
      <c r="K41" s="84">
        <f>SUM(K42,K43)</f>
        <v>458570.64079999999</v>
      </c>
      <c r="L41" s="108" t="s">
        <v>0</v>
      </c>
    </row>
    <row r="42" spans="1:12" s="36" customFormat="1" ht="105" customHeight="1" x14ac:dyDescent="0.2">
      <c r="A42" s="227">
        <v>1162</v>
      </c>
      <c r="B42" s="92" t="s">
        <v>428</v>
      </c>
      <c r="C42" s="82"/>
      <c r="D42" s="84">
        <f>SUM(E42:F42)</f>
        <v>200820</v>
      </c>
      <c r="E42" s="84">
        <v>200820</v>
      </c>
      <c r="F42" s="84" t="s">
        <v>0</v>
      </c>
      <c r="G42" s="84">
        <f>SUM(H42:I42)</f>
        <v>201573.2</v>
      </c>
      <c r="H42" s="84">
        <v>201573.2</v>
      </c>
      <c r="I42" s="84" t="s">
        <v>0</v>
      </c>
      <c r="J42" s="84">
        <f>SUM(K42:L42)</f>
        <v>100597.261</v>
      </c>
      <c r="K42" s="84">
        <v>100597.261</v>
      </c>
      <c r="L42" s="108" t="s">
        <v>0</v>
      </c>
    </row>
    <row r="43" spans="1:12" s="36" customFormat="1" ht="94.5" x14ac:dyDescent="0.2">
      <c r="A43" s="229">
        <v>1163</v>
      </c>
      <c r="B43" s="92" t="s">
        <v>454</v>
      </c>
      <c r="C43" s="82"/>
      <c r="D43" s="84">
        <f>SUM(E43:F43)</f>
        <v>553577.19999999995</v>
      </c>
      <c r="E43" s="84">
        <v>553577.19999999995</v>
      </c>
      <c r="F43" s="84" t="s">
        <v>0</v>
      </c>
      <c r="G43" s="84">
        <f>SUM(H43:I43)</f>
        <v>556031.19999999995</v>
      </c>
      <c r="H43" s="84">
        <v>556031.19999999995</v>
      </c>
      <c r="I43" s="84" t="s">
        <v>0</v>
      </c>
      <c r="J43" s="84">
        <f>SUM(K43:L43)</f>
        <v>357973.3798</v>
      </c>
      <c r="K43" s="84">
        <v>357973.3798</v>
      </c>
      <c r="L43" s="108" t="s">
        <v>0</v>
      </c>
    </row>
    <row r="44" spans="1:12" s="119" customFormat="1" ht="33" customHeight="1" x14ac:dyDescent="0.2">
      <c r="A44" s="227">
        <v>1170</v>
      </c>
      <c r="B44" s="92" t="s">
        <v>705</v>
      </c>
      <c r="C44" s="82">
        <v>7161</v>
      </c>
      <c r="D44" s="241">
        <f>SUM(D45,D49)</f>
        <v>100</v>
      </c>
      <c r="E44" s="241">
        <f>SUM(E45,E49)</f>
        <v>100</v>
      </c>
      <c r="F44" s="84" t="s">
        <v>0</v>
      </c>
      <c r="G44" s="241">
        <f>SUM(G45,G49)</f>
        <v>100</v>
      </c>
      <c r="H44" s="241">
        <f>SUM(H45,H49)</f>
        <v>100</v>
      </c>
      <c r="I44" s="84" t="s">
        <v>0</v>
      </c>
      <c r="J44" s="241">
        <f>SUM(J45,J49)</f>
        <v>0</v>
      </c>
      <c r="K44" s="241">
        <f>SUM(K45,K49)</f>
        <v>0</v>
      </c>
      <c r="L44" s="108" t="s">
        <v>0</v>
      </c>
    </row>
    <row r="45" spans="1:12" ht="67.5" x14ac:dyDescent="0.2">
      <c r="A45" s="227">
        <v>1171</v>
      </c>
      <c r="B45" s="213" t="s">
        <v>444</v>
      </c>
      <c r="C45" s="82"/>
      <c r="D45" s="84">
        <f>SUM(D46:D48)</f>
        <v>0</v>
      </c>
      <c r="E45" s="84">
        <f>SUM(E46:E48)</f>
        <v>0</v>
      </c>
      <c r="F45" s="84" t="s">
        <v>0</v>
      </c>
      <c r="G45" s="84">
        <f>SUM(G46:G48)</f>
        <v>0</v>
      </c>
      <c r="H45" s="84">
        <f>SUM(H46:H48)</f>
        <v>0</v>
      </c>
      <c r="I45" s="84" t="s">
        <v>0</v>
      </c>
      <c r="J45" s="84">
        <f>SUM(J46:J48)</f>
        <v>0</v>
      </c>
      <c r="K45" s="84">
        <f>SUM(K46:K48)</f>
        <v>0</v>
      </c>
      <c r="L45" s="108" t="s">
        <v>0</v>
      </c>
    </row>
    <row r="46" spans="1:12" s="36" customFormat="1" ht="22.5" customHeight="1" x14ac:dyDescent="0.2">
      <c r="A46" s="230">
        <v>1172</v>
      </c>
      <c r="B46" s="92" t="s">
        <v>406</v>
      </c>
      <c r="C46" s="82"/>
      <c r="D46" s="84">
        <f>SUM(E46:F46)</f>
        <v>0</v>
      </c>
      <c r="E46" s="84">
        <v>0</v>
      </c>
      <c r="F46" s="84" t="s">
        <v>0</v>
      </c>
      <c r="G46" s="84">
        <f>SUM(H46:I46)</f>
        <v>0</v>
      </c>
      <c r="H46" s="84">
        <v>0</v>
      </c>
      <c r="I46" s="84" t="s">
        <v>0</v>
      </c>
      <c r="J46" s="84">
        <f>SUM(K46:L46)</f>
        <v>0</v>
      </c>
      <c r="K46" s="84">
        <v>0</v>
      </c>
      <c r="L46" s="108" t="s">
        <v>0</v>
      </c>
    </row>
    <row r="47" spans="1:12" s="36" customFormat="1" ht="18.75" customHeight="1" x14ac:dyDescent="0.2">
      <c r="A47" s="230">
        <v>1173</v>
      </c>
      <c r="B47" s="92" t="s">
        <v>411</v>
      </c>
      <c r="C47" s="82"/>
      <c r="D47" s="84">
        <f>SUM(E47:F47)</f>
        <v>0</v>
      </c>
      <c r="E47" s="84">
        <v>0</v>
      </c>
      <c r="F47" s="84" t="s">
        <v>0</v>
      </c>
      <c r="G47" s="84">
        <f>SUM(H47:I47)</f>
        <v>0</v>
      </c>
      <c r="H47" s="84">
        <v>0</v>
      </c>
      <c r="I47" s="84" t="s">
        <v>0</v>
      </c>
      <c r="J47" s="84">
        <f>SUM(K47:L47)</f>
        <v>0</v>
      </c>
      <c r="K47" s="84">
        <v>0</v>
      </c>
      <c r="L47" s="108" t="s">
        <v>0</v>
      </c>
    </row>
    <row r="48" spans="1:12" s="36" customFormat="1" ht="60" customHeight="1" x14ac:dyDescent="0.2">
      <c r="A48" s="230">
        <v>1174</v>
      </c>
      <c r="B48" s="92" t="s">
        <v>455</v>
      </c>
      <c r="C48" s="82"/>
      <c r="D48" s="84">
        <f>SUM(E48:F48)</f>
        <v>0</v>
      </c>
      <c r="E48" s="84">
        <v>0</v>
      </c>
      <c r="F48" s="84" t="s">
        <v>0</v>
      </c>
      <c r="G48" s="84">
        <f>SUM(H48:I48)</f>
        <v>0</v>
      </c>
      <c r="H48" s="84">
        <v>0</v>
      </c>
      <c r="I48" s="84" t="s">
        <v>0</v>
      </c>
      <c r="J48" s="84">
        <f>SUM(K48:L48)</f>
        <v>0</v>
      </c>
      <c r="K48" s="84">
        <v>0</v>
      </c>
      <c r="L48" s="108" t="s">
        <v>0</v>
      </c>
    </row>
    <row r="49" spans="1:12" s="36" customFormat="1" ht="87" customHeight="1" x14ac:dyDescent="0.2">
      <c r="A49" s="230">
        <v>1175</v>
      </c>
      <c r="B49" s="213" t="s">
        <v>456</v>
      </c>
      <c r="C49" s="82"/>
      <c r="D49" s="84">
        <f>SUM(E49:F49)</f>
        <v>100</v>
      </c>
      <c r="E49" s="84">
        <v>100</v>
      </c>
      <c r="F49" s="84" t="s">
        <v>0</v>
      </c>
      <c r="G49" s="84">
        <f>SUM(H49:I49)</f>
        <v>100</v>
      </c>
      <c r="H49" s="84">
        <v>100</v>
      </c>
      <c r="I49" s="84" t="s">
        <v>0</v>
      </c>
      <c r="J49" s="84">
        <f>SUM(K49:L49)</f>
        <v>0</v>
      </c>
      <c r="K49" s="84">
        <v>0</v>
      </c>
      <c r="L49" s="108" t="s">
        <v>0</v>
      </c>
    </row>
    <row r="50" spans="1:12" s="119" customFormat="1" ht="68.25" customHeight="1" x14ac:dyDescent="0.2">
      <c r="A50" s="228">
        <v>1200</v>
      </c>
      <c r="B50" s="215" t="s">
        <v>710</v>
      </c>
      <c r="C50" s="115">
        <v>7300</v>
      </c>
      <c r="D50" s="216">
        <f t="shared" ref="D50:L50" si="4">SUM(D51,D53,D55,D57,D59,D66)</f>
        <v>61506200.530999996</v>
      </c>
      <c r="E50" s="216">
        <f t="shared" si="4"/>
        <v>59338127.299999997</v>
      </c>
      <c r="F50" s="216">
        <f t="shared" si="4"/>
        <v>2168073.2309999997</v>
      </c>
      <c r="G50" s="216">
        <f t="shared" si="4"/>
        <v>62543265.463</v>
      </c>
      <c r="H50" s="216">
        <f t="shared" si="4"/>
        <v>59823973.300000004</v>
      </c>
      <c r="I50" s="216">
        <f t="shared" si="4"/>
        <v>2719292.1629999997</v>
      </c>
      <c r="J50" s="216">
        <f t="shared" si="4"/>
        <v>28135786.538599998</v>
      </c>
      <c r="K50" s="216">
        <f t="shared" si="4"/>
        <v>28109785.517999999</v>
      </c>
      <c r="L50" s="231">
        <f t="shared" si="4"/>
        <v>26001.0206</v>
      </c>
    </row>
    <row r="51" spans="1:12" s="119" customFormat="1" ht="47.25" customHeight="1" x14ac:dyDescent="0.2">
      <c r="A51" s="227">
        <v>1210</v>
      </c>
      <c r="B51" s="92" t="s">
        <v>429</v>
      </c>
      <c r="C51" s="82">
        <v>7311</v>
      </c>
      <c r="D51" s="84">
        <f>SUM(D52)</f>
        <v>0</v>
      </c>
      <c r="E51" s="84">
        <f>SUM(E52)</f>
        <v>0</v>
      </c>
      <c r="F51" s="84" t="s">
        <v>0</v>
      </c>
      <c r="G51" s="84">
        <f>SUM(G52)</f>
        <v>0</v>
      </c>
      <c r="H51" s="84">
        <f>SUM(H52)</f>
        <v>0</v>
      </c>
      <c r="I51" s="84" t="s">
        <v>0</v>
      </c>
      <c r="J51" s="84">
        <f>SUM(J52)</f>
        <v>9.9169999999999998</v>
      </c>
      <c r="K51" s="84">
        <f>SUM(K52)</f>
        <v>9.9169999999999998</v>
      </c>
      <c r="L51" s="108" t="s">
        <v>0</v>
      </c>
    </row>
    <row r="52" spans="1:12" ht="78.75" customHeight="1" x14ac:dyDescent="0.2">
      <c r="A52" s="227">
        <v>1211</v>
      </c>
      <c r="B52" s="213" t="s">
        <v>461</v>
      </c>
      <c r="C52" s="214"/>
      <c r="D52" s="84">
        <f>SUM(E52:F52)</f>
        <v>0</v>
      </c>
      <c r="E52" s="84">
        <v>0</v>
      </c>
      <c r="F52" s="84" t="s">
        <v>0</v>
      </c>
      <c r="G52" s="84">
        <f>SUM(H52:I52)</f>
        <v>0</v>
      </c>
      <c r="H52" s="84">
        <v>0</v>
      </c>
      <c r="I52" s="84" t="s">
        <v>0</v>
      </c>
      <c r="J52" s="84">
        <f>SUM(K52:L52)</f>
        <v>9.9169999999999998</v>
      </c>
      <c r="K52" s="84">
        <v>9.9169999999999998</v>
      </c>
      <c r="L52" s="108" t="s">
        <v>0</v>
      </c>
    </row>
    <row r="53" spans="1:12" s="119" customFormat="1" ht="55.5" customHeight="1" x14ac:dyDescent="0.2">
      <c r="A53" s="227">
        <v>1220</v>
      </c>
      <c r="B53" s="92" t="s">
        <v>711</v>
      </c>
      <c r="C53" s="214">
        <v>7312</v>
      </c>
      <c r="D53" s="84">
        <f>SUM(D54)</f>
        <v>0</v>
      </c>
      <c r="E53" s="84" t="s">
        <v>0</v>
      </c>
      <c r="F53" s="84">
        <f>SUM(F54)</f>
        <v>0</v>
      </c>
      <c r="G53" s="84">
        <f>SUM(G54)</f>
        <v>0</v>
      </c>
      <c r="H53" s="84" t="s">
        <v>0</v>
      </c>
      <c r="I53" s="84">
        <f>SUM(I54)</f>
        <v>0</v>
      </c>
      <c r="J53" s="84">
        <f>SUM(J54)</f>
        <v>0</v>
      </c>
      <c r="K53" s="84" t="s">
        <v>0</v>
      </c>
      <c r="L53" s="108">
        <f>SUM(L54)</f>
        <v>0</v>
      </c>
    </row>
    <row r="54" spans="1:12" ht="78.75" customHeight="1" x14ac:dyDescent="0.2">
      <c r="A54" s="229">
        <v>1221</v>
      </c>
      <c r="B54" s="213" t="s">
        <v>462</v>
      </c>
      <c r="C54" s="214"/>
      <c r="D54" s="84">
        <f>SUM(E54:F54)</f>
        <v>0</v>
      </c>
      <c r="E54" s="84" t="s">
        <v>0</v>
      </c>
      <c r="F54" s="84">
        <v>0</v>
      </c>
      <c r="G54" s="84">
        <f>SUM(H54:I54)</f>
        <v>0</v>
      </c>
      <c r="H54" s="84" t="s">
        <v>0</v>
      </c>
      <c r="I54" s="84">
        <v>0</v>
      </c>
      <c r="J54" s="84">
        <f>SUM(K54:L54)</f>
        <v>0</v>
      </c>
      <c r="K54" s="84" t="s">
        <v>0</v>
      </c>
      <c r="L54" s="108">
        <v>0</v>
      </c>
    </row>
    <row r="55" spans="1:12" s="119" customFormat="1" ht="65.25" customHeight="1" x14ac:dyDescent="0.2">
      <c r="A55" s="227">
        <v>1230</v>
      </c>
      <c r="B55" s="92" t="s">
        <v>430</v>
      </c>
      <c r="C55" s="214">
        <v>7321</v>
      </c>
      <c r="D55" s="84">
        <f>SUM(D56)</f>
        <v>0</v>
      </c>
      <c r="E55" s="84">
        <f>SUM(E56)</f>
        <v>0</v>
      </c>
      <c r="F55" s="84" t="s">
        <v>0</v>
      </c>
      <c r="G55" s="84">
        <f>SUM(G56)</f>
        <v>0</v>
      </c>
      <c r="H55" s="84">
        <f>SUM(H56)</f>
        <v>0</v>
      </c>
      <c r="I55" s="84" t="s">
        <v>0</v>
      </c>
      <c r="J55" s="84">
        <f>SUM(J56)</f>
        <v>0</v>
      </c>
      <c r="K55" s="84">
        <f>SUM(K56)</f>
        <v>0</v>
      </c>
      <c r="L55" s="108" t="s">
        <v>0</v>
      </c>
    </row>
    <row r="56" spans="1:12" ht="67.5" customHeight="1" x14ac:dyDescent="0.2">
      <c r="A56" s="227">
        <v>1231</v>
      </c>
      <c r="B56" s="213" t="s">
        <v>463</v>
      </c>
      <c r="C56" s="214"/>
      <c r="D56" s="84">
        <f>SUM(E56:F56)</f>
        <v>0</v>
      </c>
      <c r="E56" s="84">
        <v>0</v>
      </c>
      <c r="F56" s="84" t="s">
        <v>0</v>
      </c>
      <c r="G56" s="84">
        <f>SUM(H56:I56)</f>
        <v>0</v>
      </c>
      <c r="H56" s="84">
        <v>0</v>
      </c>
      <c r="I56" s="84" t="s">
        <v>0</v>
      </c>
      <c r="J56" s="84">
        <f>SUM(K56:L56)</f>
        <v>0</v>
      </c>
      <c r="K56" s="84">
        <v>0</v>
      </c>
      <c r="L56" s="108" t="s">
        <v>0</v>
      </c>
    </row>
    <row r="57" spans="1:12" s="119" customFormat="1" ht="61.5" customHeight="1" x14ac:dyDescent="0.2">
      <c r="A57" s="227">
        <v>1240</v>
      </c>
      <c r="B57" s="92" t="s">
        <v>431</v>
      </c>
      <c r="C57" s="214">
        <v>7322</v>
      </c>
      <c r="D57" s="84">
        <f>SUM(D58)</f>
        <v>1386316.9</v>
      </c>
      <c r="E57" s="84" t="s">
        <v>0</v>
      </c>
      <c r="F57" s="84">
        <f>SUM(F58)</f>
        <v>1386316.9</v>
      </c>
      <c r="G57" s="84">
        <f>SUM(G58)</f>
        <v>1397816.9</v>
      </c>
      <c r="H57" s="84" t="s">
        <v>0</v>
      </c>
      <c r="I57" s="84">
        <f>SUM(I58)</f>
        <v>1397816.9</v>
      </c>
      <c r="J57" s="84">
        <f>SUM(J58)</f>
        <v>13000</v>
      </c>
      <c r="K57" s="84" t="s">
        <v>0</v>
      </c>
      <c r="L57" s="108">
        <f>SUM(L58)</f>
        <v>13000</v>
      </c>
    </row>
    <row r="58" spans="1:12" ht="66" customHeight="1" x14ac:dyDescent="0.2">
      <c r="A58" s="227">
        <v>1241</v>
      </c>
      <c r="B58" s="213" t="s">
        <v>464</v>
      </c>
      <c r="C58" s="214"/>
      <c r="D58" s="84">
        <f>SUM(E58:F58)</f>
        <v>1386316.9</v>
      </c>
      <c r="E58" s="84" t="s">
        <v>0</v>
      </c>
      <c r="F58" s="84">
        <v>1386316.9</v>
      </c>
      <c r="G58" s="84">
        <f>SUM(H58:I58)</f>
        <v>1397816.9</v>
      </c>
      <c r="H58" s="84" t="s">
        <v>0</v>
      </c>
      <c r="I58" s="84">
        <v>1397816.9</v>
      </c>
      <c r="J58" s="84">
        <f>SUM(K58:L58)</f>
        <v>13000</v>
      </c>
      <c r="K58" s="84" t="s">
        <v>0</v>
      </c>
      <c r="L58" s="108">
        <v>13000</v>
      </c>
    </row>
    <row r="59" spans="1:12" s="119" customFormat="1" ht="69" customHeight="1" x14ac:dyDescent="0.2">
      <c r="A59" s="227">
        <v>1250</v>
      </c>
      <c r="B59" s="92" t="s">
        <v>712</v>
      </c>
      <c r="C59" s="82">
        <v>7331</v>
      </c>
      <c r="D59" s="241">
        <f>SUM(D60,D61,D64,D65)</f>
        <v>59338127.299999997</v>
      </c>
      <c r="E59" s="241">
        <f>SUM(E60,E61,E64,E65)</f>
        <v>59338127.299999997</v>
      </c>
      <c r="F59" s="84" t="s">
        <v>0</v>
      </c>
      <c r="G59" s="241">
        <f>SUM(G60,G61,G64,G65)</f>
        <v>59823973.300000004</v>
      </c>
      <c r="H59" s="241">
        <f>SUM(H60,H61,H64,H65)</f>
        <v>59823973.300000004</v>
      </c>
      <c r="I59" s="84" t="s">
        <v>0</v>
      </c>
      <c r="J59" s="241">
        <f>SUM(J60,J61,J64,J65)</f>
        <v>28109775.601</v>
      </c>
      <c r="K59" s="241">
        <f>SUM(K60,K61,K64,K65)</f>
        <v>28109775.601</v>
      </c>
      <c r="L59" s="108" t="s">
        <v>0</v>
      </c>
    </row>
    <row r="60" spans="1:12" ht="46.5" customHeight="1" x14ac:dyDescent="0.2">
      <c r="A60" s="227">
        <v>1251</v>
      </c>
      <c r="B60" s="213" t="s">
        <v>465</v>
      </c>
      <c r="C60" s="82"/>
      <c r="D60" s="84">
        <f>SUM(E60:F60)</f>
        <v>50361909.399999999</v>
      </c>
      <c r="E60" s="84">
        <v>50361909.399999999</v>
      </c>
      <c r="F60" s="84" t="s">
        <v>0</v>
      </c>
      <c r="G60" s="84">
        <f t="shared" ref="G60:G65" si="5">SUM(H60:I60)</f>
        <v>50783486.300000004</v>
      </c>
      <c r="H60" s="84">
        <v>50783486.300000004</v>
      </c>
      <c r="I60" s="84" t="s">
        <v>0</v>
      </c>
      <c r="J60" s="84">
        <f t="shared" ref="J60:J65" si="6">SUM(K60:L60)</f>
        <v>25496766.600000001</v>
      </c>
      <c r="K60" s="84">
        <v>25496766.600000001</v>
      </c>
      <c r="L60" s="108" t="s">
        <v>0</v>
      </c>
    </row>
    <row r="61" spans="1:12" ht="51.75" customHeight="1" x14ac:dyDescent="0.2">
      <c r="A61" s="227">
        <v>1254</v>
      </c>
      <c r="B61" s="213" t="s">
        <v>412</v>
      </c>
      <c r="C61" s="214"/>
      <c r="D61" s="84">
        <f>SUM(D62:D63)</f>
        <v>137067.29999999999</v>
      </c>
      <c r="E61" s="84">
        <f>SUM(E62:E63)</f>
        <v>137067.29999999999</v>
      </c>
      <c r="F61" s="84" t="s">
        <v>0</v>
      </c>
      <c r="G61" s="84">
        <f>SUM(G62:G63)</f>
        <v>141044.6</v>
      </c>
      <c r="H61" s="84">
        <f>SUM(H62:H63)</f>
        <v>141044.6</v>
      </c>
      <c r="I61" s="84" t="s">
        <v>0</v>
      </c>
      <c r="J61" s="84">
        <f>SUM(J62:J63)</f>
        <v>38929</v>
      </c>
      <c r="K61" s="84">
        <f>SUM(K62:K63)</f>
        <v>38929</v>
      </c>
      <c r="L61" s="108" t="s">
        <v>0</v>
      </c>
    </row>
    <row r="62" spans="1:12" ht="60.75" customHeight="1" x14ac:dyDescent="0.2">
      <c r="A62" s="227">
        <v>1255</v>
      </c>
      <c r="B62" s="92" t="s">
        <v>457</v>
      </c>
      <c r="C62" s="82"/>
      <c r="D62" s="84">
        <f>SUM(E62:F62)</f>
        <v>71599.199999999997</v>
      </c>
      <c r="E62" s="84">
        <v>71599.199999999997</v>
      </c>
      <c r="F62" s="84" t="s">
        <v>0</v>
      </c>
      <c r="G62" s="84">
        <f t="shared" si="5"/>
        <v>74493</v>
      </c>
      <c r="H62" s="84">
        <v>74493</v>
      </c>
      <c r="I62" s="84" t="s">
        <v>0</v>
      </c>
      <c r="J62" s="84">
        <f t="shared" si="6"/>
        <v>38929</v>
      </c>
      <c r="K62" s="84">
        <v>38929</v>
      </c>
      <c r="L62" s="108" t="s">
        <v>0</v>
      </c>
    </row>
    <row r="63" spans="1:12" ht="36.75" customHeight="1" x14ac:dyDescent="0.2">
      <c r="A63" s="227">
        <v>1256</v>
      </c>
      <c r="B63" s="92" t="s">
        <v>432</v>
      </c>
      <c r="C63" s="82"/>
      <c r="D63" s="84">
        <f>SUM(E63:F63)</f>
        <v>65468.1</v>
      </c>
      <c r="E63" s="84">
        <v>65468.1</v>
      </c>
      <c r="F63" s="84" t="s">
        <v>0</v>
      </c>
      <c r="G63" s="84">
        <f t="shared" si="5"/>
        <v>66551.600000000006</v>
      </c>
      <c r="H63" s="84">
        <v>66551.600000000006</v>
      </c>
      <c r="I63" s="84" t="s">
        <v>0</v>
      </c>
      <c r="J63" s="84">
        <f t="shared" si="6"/>
        <v>0</v>
      </c>
      <c r="K63" s="84">
        <v>0</v>
      </c>
      <c r="L63" s="108" t="s">
        <v>0</v>
      </c>
    </row>
    <row r="64" spans="1:12" ht="48" customHeight="1" x14ac:dyDescent="0.2">
      <c r="A64" s="227">
        <v>1257</v>
      </c>
      <c r="B64" s="213" t="s">
        <v>433</v>
      </c>
      <c r="C64" s="214"/>
      <c r="D64" s="84">
        <f>SUM(E64:F64)</f>
        <v>8839150.6000000015</v>
      </c>
      <c r="E64" s="84">
        <v>8839150.6000000015</v>
      </c>
      <c r="F64" s="84" t="s">
        <v>0</v>
      </c>
      <c r="G64" s="84">
        <f t="shared" si="5"/>
        <v>8899442.4000000004</v>
      </c>
      <c r="H64" s="84">
        <v>8899442.4000000004</v>
      </c>
      <c r="I64" s="84" t="s">
        <v>0</v>
      </c>
      <c r="J64" s="84">
        <f t="shared" si="6"/>
        <v>2574080.0009999997</v>
      </c>
      <c r="K64" s="84">
        <v>2574080.0009999997</v>
      </c>
      <c r="L64" s="108" t="s">
        <v>0</v>
      </c>
    </row>
    <row r="65" spans="1:12" ht="49.5" customHeight="1" x14ac:dyDescent="0.2">
      <c r="A65" s="227">
        <v>1258</v>
      </c>
      <c r="B65" s="213" t="s">
        <v>466</v>
      </c>
      <c r="C65" s="214"/>
      <c r="D65" s="84">
        <f>SUM(E65:F65)</f>
        <v>0</v>
      </c>
      <c r="E65" s="84">
        <v>0</v>
      </c>
      <c r="F65" s="84" t="s">
        <v>0</v>
      </c>
      <c r="G65" s="84">
        <f t="shared" si="5"/>
        <v>0</v>
      </c>
      <c r="H65" s="84">
        <v>0</v>
      </c>
      <c r="I65" s="84" t="s">
        <v>0</v>
      </c>
      <c r="J65" s="84">
        <f t="shared" si="6"/>
        <v>0</v>
      </c>
      <c r="K65" s="84">
        <v>0</v>
      </c>
      <c r="L65" s="108" t="s">
        <v>0</v>
      </c>
    </row>
    <row r="66" spans="1:12" s="119" customFormat="1" ht="54" x14ac:dyDescent="0.2">
      <c r="A66" s="227">
        <v>1260</v>
      </c>
      <c r="B66" s="92" t="s">
        <v>434</v>
      </c>
      <c r="C66" s="82">
        <v>7332</v>
      </c>
      <c r="D66" s="241">
        <f>SUM(D67:D68)</f>
        <v>781756.33100000001</v>
      </c>
      <c r="E66" s="84" t="s">
        <v>0</v>
      </c>
      <c r="F66" s="241">
        <f>SUM(F67:F68)</f>
        <v>781756.33100000001</v>
      </c>
      <c r="G66" s="241">
        <f>SUM(G67:G68)</f>
        <v>1321475.263</v>
      </c>
      <c r="H66" s="84" t="s">
        <v>0</v>
      </c>
      <c r="I66" s="241">
        <f>SUM(I67:I68)</f>
        <v>1321475.263</v>
      </c>
      <c r="J66" s="241">
        <f>SUM(J67:J68)</f>
        <v>13001.0206</v>
      </c>
      <c r="K66" s="84" t="s">
        <v>0</v>
      </c>
      <c r="L66" s="242">
        <f>SUM(L67:L68)</f>
        <v>13001.0206</v>
      </c>
    </row>
    <row r="67" spans="1:12" ht="51" customHeight="1" x14ac:dyDescent="0.2">
      <c r="A67" s="227">
        <v>1261</v>
      </c>
      <c r="B67" s="213" t="s">
        <v>467</v>
      </c>
      <c r="C67" s="214"/>
      <c r="D67" s="84">
        <f>SUM(E67:F67)</f>
        <v>781756.33100000001</v>
      </c>
      <c r="E67" s="84" t="s">
        <v>0</v>
      </c>
      <c r="F67" s="84">
        <f>781756.311+0.02</f>
        <v>781756.33100000001</v>
      </c>
      <c r="G67" s="84">
        <f>SUM(H67:I67)</f>
        <v>1321475.263</v>
      </c>
      <c r="H67" s="84" t="s">
        <v>0</v>
      </c>
      <c r="I67" s="84">
        <v>1321475.263</v>
      </c>
      <c r="J67" s="84">
        <f>SUM(K67:L67)</f>
        <v>13001.0206</v>
      </c>
      <c r="K67" s="84" t="s">
        <v>0</v>
      </c>
      <c r="L67" s="108">
        <v>13001.0206</v>
      </c>
    </row>
    <row r="68" spans="1:12" ht="48.75" customHeight="1" x14ac:dyDescent="0.2">
      <c r="A68" s="227">
        <v>1262</v>
      </c>
      <c r="B68" s="213" t="s">
        <v>468</v>
      </c>
      <c r="C68" s="214"/>
      <c r="D68" s="84">
        <f>SUM(E68:F68)</f>
        <v>0</v>
      </c>
      <c r="E68" s="84" t="s">
        <v>0</v>
      </c>
      <c r="F68" s="84">
        <v>0</v>
      </c>
      <c r="G68" s="84">
        <f>SUM(H68:I68)</f>
        <v>0</v>
      </c>
      <c r="H68" s="84" t="s">
        <v>0</v>
      </c>
      <c r="I68" s="84">
        <v>0</v>
      </c>
      <c r="J68" s="84">
        <f>SUM(K68:L68)</f>
        <v>0</v>
      </c>
      <c r="K68" s="84" t="s">
        <v>0</v>
      </c>
      <c r="L68" s="108">
        <v>0</v>
      </c>
    </row>
    <row r="69" spans="1:12" s="119" customFormat="1" ht="71.25" x14ac:dyDescent="0.2">
      <c r="A69" s="225">
        <v>1300</v>
      </c>
      <c r="B69" s="215" t="s">
        <v>713</v>
      </c>
      <c r="C69" s="115">
        <v>7400</v>
      </c>
      <c r="D69" s="216">
        <f t="shared" ref="D69:L69" si="7">SUM(D70,D72,D74,D79,D83,D86,D90,D93,D96)</f>
        <v>52931344.592399999</v>
      </c>
      <c r="E69" s="216">
        <f t="shared" si="7"/>
        <v>52906344.592399999</v>
      </c>
      <c r="F69" s="216">
        <f t="shared" si="7"/>
        <v>4164805.8265</v>
      </c>
      <c r="G69" s="216">
        <f t="shared" si="7"/>
        <v>53858058.430399992</v>
      </c>
      <c r="H69" s="216">
        <f t="shared" si="7"/>
        <v>53546993.600399993</v>
      </c>
      <c r="I69" s="216">
        <f t="shared" si="7"/>
        <v>3594637.8885000004</v>
      </c>
      <c r="J69" s="216">
        <f t="shared" si="7"/>
        <v>19753296.876899999</v>
      </c>
      <c r="K69" s="216">
        <f t="shared" si="7"/>
        <v>19602442.830899999</v>
      </c>
      <c r="L69" s="231">
        <f t="shared" si="7"/>
        <v>493460.59149999998</v>
      </c>
    </row>
    <row r="70" spans="1:12" s="119" customFormat="1" ht="27" x14ac:dyDescent="0.2">
      <c r="A70" s="240">
        <v>1310</v>
      </c>
      <c r="B70" s="92" t="s">
        <v>714</v>
      </c>
      <c r="C70" s="82">
        <v>7411</v>
      </c>
      <c r="D70" s="241">
        <f>SUM(D71)</f>
        <v>0</v>
      </c>
      <c r="E70" s="84" t="s">
        <v>0</v>
      </c>
      <c r="F70" s="241">
        <f>SUM(F71)</f>
        <v>0</v>
      </c>
      <c r="G70" s="241">
        <f>SUM(G71)</f>
        <v>0</v>
      </c>
      <c r="H70" s="84" t="s">
        <v>0</v>
      </c>
      <c r="I70" s="241">
        <f>SUM(I71)</f>
        <v>0</v>
      </c>
      <c r="J70" s="241">
        <f>SUM(J71)</f>
        <v>0</v>
      </c>
      <c r="K70" s="84" t="s">
        <v>0</v>
      </c>
      <c r="L70" s="242">
        <f>SUM(L71)</f>
        <v>0</v>
      </c>
    </row>
    <row r="71" spans="1:12" ht="62.25" customHeight="1" x14ac:dyDescent="0.2">
      <c r="A71" s="226" t="s">
        <v>15</v>
      </c>
      <c r="B71" s="213" t="s">
        <v>445</v>
      </c>
      <c r="C71" s="214"/>
      <c r="D71" s="84">
        <f t="shared" ref="D71:D78" si="8">SUM(E71:F71)</f>
        <v>0</v>
      </c>
      <c r="E71" s="84" t="s">
        <v>0</v>
      </c>
      <c r="F71" s="84">
        <v>0</v>
      </c>
      <c r="G71" s="84">
        <f>SUM(H71:I71)</f>
        <v>0</v>
      </c>
      <c r="H71" s="84" t="s">
        <v>0</v>
      </c>
      <c r="I71" s="84">
        <v>0</v>
      </c>
      <c r="J71" s="84">
        <f>SUM(K71:L71)</f>
        <v>0</v>
      </c>
      <c r="K71" s="84" t="s">
        <v>0</v>
      </c>
      <c r="L71" s="108">
        <v>0</v>
      </c>
    </row>
    <row r="72" spans="1:12" s="119" customFormat="1" ht="34.5" customHeight="1" x14ac:dyDescent="0.2">
      <c r="A72" s="240">
        <v>1320</v>
      </c>
      <c r="B72" s="92" t="s">
        <v>715</v>
      </c>
      <c r="C72" s="82">
        <v>7412</v>
      </c>
      <c r="D72" s="241">
        <f>SUM(D73)</f>
        <v>82969.5</v>
      </c>
      <c r="E72" s="241">
        <f>SUM(E73)</f>
        <v>82969.5</v>
      </c>
      <c r="F72" s="84" t="s">
        <v>0</v>
      </c>
      <c r="G72" s="241">
        <f>SUM(G73)</f>
        <v>82969.5</v>
      </c>
      <c r="H72" s="241">
        <f>SUM(H73)</f>
        <v>82969.5</v>
      </c>
      <c r="I72" s="84" t="s">
        <v>0</v>
      </c>
      <c r="J72" s="241">
        <f>SUM(J73)</f>
        <v>26927.388999999999</v>
      </c>
      <c r="K72" s="241">
        <f>SUM(K73)</f>
        <v>26927.388999999999</v>
      </c>
      <c r="L72" s="108" t="s">
        <v>0</v>
      </c>
    </row>
    <row r="73" spans="1:12" ht="51" customHeight="1" x14ac:dyDescent="0.2">
      <c r="A73" s="226" t="s">
        <v>16</v>
      </c>
      <c r="B73" s="213" t="s">
        <v>435</v>
      </c>
      <c r="C73" s="214"/>
      <c r="D73" s="84">
        <f t="shared" si="8"/>
        <v>82969.5</v>
      </c>
      <c r="E73" s="84">
        <v>82969.5</v>
      </c>
      <c r="F73" s="84" t="s">
        <v>0</v>
      </c>
      <c r="G73" s="84">
        <f>SUM(H73:I73)</f>
        <v>82969.5</v>
      </c>
      <c r="H73" s="84">
        <v>82969.5</v>
      </c>
      <c r="I73" s="84" t="s">
        <v>0</v>
      </c>
      <c r="J73" s="84">
        <f>SUM(K73:L73)</f>
        <v>26927.388999999999</v>
      </c>
      <c r="K73" s="84">
        <v>26927.388999999999</v>
      </c>
      <c r="L73" s="108" t="s">
        <v>0</v>
      </c>
    </row>
    <row r="74" spans="1:12" s="119" customFormat="1" ht="40.5" x14ac:dyDescent="0.2">
      <c r="A74" s="240">
        <v>1330</v>
      </c>
      <c r="B74" s="92" t="s">
        <v>716</v>
      </c>
      <c r="C74" s="82">
        <v>7415</v>
      </c>
      <c r="D74" s="241">
        <f>SUM(D75:D78)</f>
        <v>3747865.3419999992</v>
      </c>
      <c r="E74" s="241">
        <f>SUM(E75:E78)</f>
        <v>3747865.3419999992</v>
      </c>
      <c r="F74" s="84" t="s">
        <v>0</v>
      </c>
      <c r="G74" s="241">
        <f>SUM(G75:G78)</f>
        <v>3892002.3849999998</v>
      </c>
      <c r="H74" s="241">
        <f>SUM(H75:H78)</f>
        <v>3892002.3849999998</v>
      </c>
      <c r="I74" s="84" t="s">
        <v>0</v>
      </c>
      <c r="J74" s="241">
        <f>SUM(J75:J78)</f>
        <v>1710389.1144000001</v>
      </c>
      <c r="K74" s="241">
        <f>SUM(K75:K78)</f>
        <v>1710389.1144000001</v>
      </c>
      <c r="L74" s="108" t="s">
        <v>0</v>
      </c>
    </row>
    <row r="75" spans="1:12" ht="33.75" customHeight="1" x14ac:dyDescent="0.2">
      <c r="A75" s="226" t="s">
        <v>17</v>
      </c>
      <c r="B75" s="213" t="s">
        <v>436</v>
      </c>
      <c r="C75" s="214"/>
      <c r="D75" s="84">
        <f t="shared" si="8"/>
        <v>2552294.2419999996</v>
      </c>
      <c r="E75" s="84">
        <v>2552294.2419999996</v>
      </c>
      <c r="F75" s="84" t="s">
        <v>0</v>
      </c>
      <c r="G75" s="84">
        <f>SUM(H75:I75)</f>
        <v>2666494.2349999999</v>
      </c>
      <c r="H75" s="84">
        <v>2666494.2349999999</v>
      </c>
      <c r="I75" s="84" t="s">
        <v>0</v>
      </c>
      <c r="J75" s="84">
        <f>SUM(K75:L75)</f>
        <v>1194442.1153000002</v>
      </c>
      <c r="K75" s="84">
        <v>1194442.1153000002</v>
      </c>
      <c r="L75" s="108" t="s">
        <v>0</v>
      </c>
    </row>
    <row r="76" spans="1:12" ht="48.75" customHeight="1" x14ac:dyDescent="0.2">
      <c r="A76" s="226" t="s">
        <v>18</v>
      </c>
      <c r="B76" s="213" t="s">
        <v>437</v>
      </c>
      <c r="C76" s="214"/>
      <c r="D76" s="84">
        <f t="shared" si="8"/>
        <v>199899.5</v>
      </c>
      <c r="E76" s="84">
        <v>199899.5</v>
      </c>
      <c r="F76" s="84" t="s">
        <v>0</v>
      </c>
      <c r="G76" s="84">
        <f>SUM(H76:I76)</f>
        <v>208316.45</v>
      </c>
      <c r="H76" s="84">
        <v>208316.45</v>
      </c>
      <c r="I76" s="84" t="s">
        <v>0</v>
      </c>
      <c r="J76" s="84">
        <f>SUM(K76:L76)</f>
        <v>97382.17</v>
      </c>
      <c r="K76" s="84">
        <v>97382.17</v>
      </c>
      <c r="L76" s="108" t="s">
        <v>0</v>
      </c>
    </row>
    <row r="77" spans="1:12" ht="57.75" customHeight="1" x14ac:dyDescent="0.2">
      <c r="A77" s="226" t="s">
        <v>19</v>
      </c>
      <c r="B77" s="213" t="s">
        <v>438</v>
      </c>
      <c r="C77" s="214"/>
      <c r="D77" s="84">
        <f t="shared" si="8"/>
        <v>379653.8</v>
      </c>
      <c r="E77" s="84">
        <v>379653.8</v>
      </c>
      <c r="F77" s="84" t="s">
        <v>0</v>
      </c>
      <c r="G77" s="84">
        <f>SUM(H77:I77)</f>
        <v>387498.8</v>
      </c>
      <c r="H77" s="84">
        <v>387498.8</v>
      </c>
      <c r="I77" s="84" t="s">
        <v>0</v>
      </c>
      <c r="J77" s="84">
        <f>SUM(K77:L77)</f>
        <v>209957.11690000002</v>
      </c>
      <c r="K77" s="84">
        <v>209957.11690000002</v>
      </c>
      <c r="L77" s="108" t="s">
        <v>0</v>
      </c>
    </row>
    <row r="78" spans="1:12" ht="24" customHeight="1" x14ac:dyDescent="0.2">
      <c r="A78" s="157" t="s">
        <v>20</v>
      </c>
      <c r="B78" s="213" t="s">
        <v>439</v>
      </c>
      <c r="C78" s="214"/>
      <c r="D78" s="84">
        <f t="shared" si="8"/>
        <v>616017.80000000005</v>
      </c>
      <c r="E78" s="84">
        <v>616017.80000000005</v>
      </c>
      <c r="F78" s="84" t="s">
        <v>0</v>
      </c>
      <c r="G78" s="84">
        <f>SUM(H78:I78)</f>
        <v>629692.89999999991</v>
      </c>
      <c r="H78" s="84">
        <v>629692.89999999991</v>
      </c>
      <c r="I78" s="84" t="s">
        <v>0</v>
      </c>
      <c r="J78" s="84">
        <f>SUM(K78:L78)</f>
        <v>208607.71220000001</v>
      </c>
      <c r="K78" s="84">
        <v>208607.71220000001</v>
      </c>
      <c r="L78" s="108" t="s">
        <v>0</v>
      </c>
    </row>
    <row r="79" spans="1:12" s="119" customFormat="1" ht="58.5" customHeight="1" x14ac:dyDescent="0.2">
      <c r="A79" s="240">
        <v>1340</v>
      </c>
      <c r="B79" s="92" t="s">
        <v>717</v>
      </c>
      <c r="C79" s="82">
        <v>7421</v>
      </c>
      <c r="D79" s="241">
        <f>SUM(D80:D82)</f>
        <v>35891046</v>
      </c>
      <c r="E79" s="241">
        <f>SUM(E80:E82)</f>
        <v>35891046</v>
      </c>
      <c r="F79" s="84" t="s">
        <v>0</v>
      </c>
      <c r="G79" s="241">
        <f>SUM(G80:G82)</f>
        <v>35906972.709999993</v>
      </c>
      <c r="H79" s="241">
        <f>SUM(H80:H82)</f>
        <v>35906972.709999993</v>
      </c>
      <c r="I79" s="84" t="s">
        <v>0</v>
      </c>
      <c r="J79" s="241">
        <f>SUM(J80:J82)</f>
        <v>11558060.628599999</v>
      </c>
      <c r="K79" s="241">
        <f>SUM(K80:K82)</f>
        <v>11558060.628599999</v>
      </c>
      <c r="L79" s="108" t="s">
        <v>0</v>
      </c>
    </row>
    <row r="80" spans="1:12" s="276" customFormat="1" ht="108" x14ac:dyDescent="0.2">
      <c r="A80" s="278" t="s">
        <v>21</v>
      </c>
      <c r="B80" s="272" t="s">
        <v>726</v>
      </c>
      <c r="C80" s="273"/>
      <c r="D80" s="274">
        <f>SUM(E80:F80)</f>
        <v>0</v>
      </c>
      <c r="E80" s="274">
        <v>0</v>
      </c>
      <c r="F80" s="274" t="s">
        <v>0</v>
      </c>
      <c r="G80" s="274">
        <f>SUM(H80:I80)</f>
        <v>0</v>
      </c>
      <c r="H80" s="274">
        <v>0</v>
      </c>
      <c r="I80" s="274" t="s">
        <v>0</v>
      </c>
      <c r="J80" s="274">
        <f>SUM(K80:L80)</f>
        <v>0</v>
      </c>
      <c r="K80" s="274">
        <v>0</v>
      </c>
      <c r="L80" s="275" t="s">
        <v>0</v>
      </c>
    </row>
    <row r="81" spans="1:12" s="119" customFormat="1" ht="61.5" customHeight="1" x14ac:dyDescent="0.2">
      <c r="A81" s="226" t="s">
        <v>22</v>
      </c>
      <c r="B81" s="213" t="s">
        <v>469</v>
      </c>
      <c r="C81" s="82"/>
      <c r="D81" s="84">
        <f>SUM(E81:F81)</f>
        <v>35653218.200000003</v>
      </c>
      <c r="E81" s="84">
        <v>35653218.200000003</v>
      </c>
      <c r="F81" s="84" t="s">
        <v>0</v>
      </c>
      <c r="G81" s="84">
        <f>SUM(H81:I81)</f>
        <v>35662849.909999996</v>
      </c>
      <c r="H81" s="84">
        <v>35662849.909999996</v>
      </c>
      <c r="I81" s="84" t="s">
        <v>0</v>
      </c>
      <c r="J81" s="84">
        <f>SUM(K81:L81)</f>
        <v>11440375.496199999</v>
      </c>
      <c r="K81" s="84">
        <v>11440375.496199999</v>
      </c>
      <c r="L81" s="108" t="s">
        <v>0</v>
      </c>
    </row>
    <row r="82" spans="1:12" s="119" customFormat="1" ht="77.25" customHeight="1" x14ac:dyDescent="0.2">
      <c r="A82" s="157" t="s">
        <v>23</v>
      </c>
      <c r="B82" s="213" t="s">
        <v>446</v>
      </c>
      <c r="C82" s="82"/>
      <c r="D82" s="84">
        <f>SUM(E82:F82)</f>
        <v>237827.8</v>
      </c>
      <c r="E82" s="84">
        <v>237827.8</v>
      </c>
      <c r="F82" s="84" t="s">
        <v>0</v>
      </c>
      <c r="G82" s="84">
        <f>SUM(H82:I82)</f>
        <v>244122.8</v>
      </c>
      <c r="H82" s="84">
        <v>244122.8</v>
      </c>
      <c r="I82" s="84" t="s">
        <v>0</v>
      </c>
      <c r="J82" s="84">
        <f>SUM(K82:L82)</f>
        <v>117685.1324</v>
      </c>
      <c r="K82" s="84">
        <v>117685.1324</v>
      </c>
      <c r="L82" s="108" t="s">
        <v>0</v>
      </c>
    </row>
    <row r="83" spans="1:12" s="119" customFormat="1" ht="47.25" customHeight="1" x14ac:dyDescent="0.2">
      <c r="A83" s="240">
        <v>1350</v>
      </c>
      <c r="B83" s="92" t="s">
        <v>718</v>
      </c>
      <c r="C83" s="82">
        <v>7422</v>
      </c>
      <c r="D83" s="241">
        <f>SUM(D84:D85)</f>
        <v>11315381.627999999</v>
      </c>
      <c r="E83" s="241">
        <f>SUM(E84:E85)</f>
        <v>11315381.627999999</v>
      </c>
      <c r="F83" s="84" t="s">
        <v>0</v>
      </c>
      <c r="G83" s="241">
        <f>SUM(G84:G85)</f>
        <v>11548970.794</v>
      </c>
      <c r="H83" s="241">
        <f>SUM(H84:H85)</f>
        <v>11548970.794</v>
      </c>
      <c r="I83" s="84" t="s">
        <v>0</v>
      </c>
      <c r="J83" s="241">
        <f>SUM(J84:J85)</f>
        <v>5321769.3848999999</v>
      </c>
      <c r="K83" s="241">
        <f>SUM(K84:K85)</f>
        <v>5321769.3848999999</v>
      </c>
      <c r="L83" s="108" t="s">
        <v>0</v>
      </c>
    </row>
    <row r="84" spans="1:12" s="119" customFormat="1" ht="30" customHeight="1" x14ac:dyDescent="0.2">
      <c r="A84" s="226" t="s">
        <v>24</v>
      </c>
      <c r="B84" s="213" t="s">
        <v>407</v>
      </c>
      <c r="C84" s="92"/>
      <c r="D84" s="84">
        <f>SUM(E84:F84)</f>
        <v>11104766.927999999</v>
      </c>
      <c r="E84" s="84">
        <v>11104766.927999999</v>
      </c>
      <c r="F84" s="84" t="s">
        <v>0</v>
      </c>
      <c r="G84" s="84">
        <f>SUM(H84:I84)</f>
        <v>11270856.594000001</v>
      </c>
      <c r="H84" s="84">
        <v>11270856.594000001</v>
      </c>
      <c r="I84" s="84" t="s">
        <v>0</v>
      </c>
      <c r="J84" s="84">
        <f>SUM(K84:L84)</f>
        <v>4783916.1239999998</v>
      </c>
      <c r="K84" s="84">
        <v>4783916.1239999998</v>
      </c>
      <c r="L84" s="108" t="s">
        <v>0</v>
      </c>
    </row>
    <row r="85" spans="1:12" ht="50.25" customHeight="1" x14ac:dyDescent="0.2">
      <c r="A85" s="226" t="s">
        <v>25</v>
      </c>
      <c r="B85" s="213" t="s">
        <v>458</v>
      </c>
      <c r="C85" s="82"/>
      <c r="D85" s="84">
        <f>SUM(E85:F85)</f>
        <v>210614.7</v>
      </c>
      <c r="E85" s="84">
        <v>210614.7</v>
      </c>
      <c r="F85" s="84" t="s">
        <v>0</v>
      </c>
      <c r="G85" s="84">
        <f>SUM(H85:I85)</f>
        <v>278114.2</v>
      </c>
      <c r="H85" s="84">
        <v>278114.2</v>
      </c>
      <c r="I85" s="84" t="s">
        <v>0</v>
      </c>
      <c r="J85" s="84">
        <f>SUM(K85:L85)</f>
        <v>537853.26089999999</v>
      </c>
      <c r="K85" s="84">
        <v>537853.26089999999</v>
      </c>
      <c r="L85" s="108" t="s">
        <v>0</v>
      </c>
    </row>
    <row r="86" spans="1:12" s="119" customFormat="1" ht="46.5" customHeight="1" x14ac:dyDescent="0.2">
      <c r="A86" s="240">
        <v>1360</v>
      </c>
      <c r="B86" s="92" t="s">
        <v>719</v>
      </c>
      <c r="C86" s="82">
        <v>7431</v>
      </c>
      <c r="D86" s="241">
        <f>SUM(D87:D89)</f>
        <v>551414.4</v>
      </c>
      <c r="E86" s="241">
        <f>SUM(E87:E89)</f>
        <v>551414.4</v>
      </c>
      <c r="F86" s="84" t="s">
        <v>0</v>
      </c>
      <c r="G86" s="241">
        <f>SUM(G87:G89)</f>
        <v>568955.4</v>
      </c>
      <c r="H86" s="241">
        <f>SUM(H87:H89)</f>
        <v>568955.4</v>
      </c>
      <c r="I86" s="84" t="s">
        <v>0</v>
      </c>
      <c r="J86" s="241">
        <f>SUM(J87:J89)</f>
        <v>247399.70750000002</v>
      </c>
      <c r="K86" s="241">
        <f>SUM(K87:K89)</f>
        <v>247399.70750000002</v>
      </c>
      <c r="L86" s="108" t="s">
        <v>0</v>
      </c>
    </row>
    <row r="87" spans="1:12" ht="66" customHeight="1" x14ac:dyDescent="0.2">
      <c r="A87" s="226" t="s">
        <v>26</v>
      </c>
      <c r="B87" s="213" t="s">
        <v>440</v>
      </c>
      <c r="C87" s="214"/>
      <c r="D87" s="84">
        <f>SUM(E87:F87)</f>
        <v>533414.40000000002</v>
      </c>
      <c r="E87" s="84">
        <v>533414.40000000002</v>
      </c>
      <c r="F87" s="84" t="s">
        <v>0</v>
      </c>
      <c r="G87" s="84">
        <f>SUM(H87:I87)</f>
        <v>550955.4</v>
      </c>
      <c r="H87" s="84">
        <v>550955.4</v>
      </c>
      <c r="I87" s="84" t="s">
        <v>0</v>
      </c>
      <c r="J87" s="84">
        <f>SUM(K87:L87)</f>
        <v>244474.15480000002</v>
      </c>
      <c r="K87" s="84">
        <v>244474.15480000002</v>
      </c>
      <c r="L87" s="108" t="s">
        <v>0</v>
      </c>
    </row>
    <row r="88" spans="1:12" s="119" customFormat="1" ht="48" customHeight="1" x14ac:dyDescent="0.2">
      <c r="A88" s="226" t="s">
        <v>27</v>
      </c>
      <c r="B88" s="213" t="s">
        <v>441</v>
      </c>
      <c r="C88" s="214"/>
      <c r="D88" s="84">
        <f>SUM(E88:F88)</f>
        <v>18000</v>
      </c>
      <c r="E88" s="84">
        <v>18000</v>
      </c>
      <c r="F88" s="84" t="s">
        <v>0</v>
      </c>
      <c r="G88" s="84">
        <f>SUM(H88:I88)</f>
        <v>18000</v>
      </c>
      <c r="H88" s="84">
        <v>18000</v>
      </c>
      <c r="I88" s="84" t="s">
        <v>0</v>
      </c>
      <c r="J88" s="84">
        <f>SUM(K88:L88)</f>
        <v>2925.5527000000002</v>
      </c>
      <c r="K88" s="84">
        <v>2925.5527000000002</v>
      </c>
      <c r="L88" s="108" t="s">
        <v>0</v>
      </c>
    </row>
    <row r="89" spans="1:12" s="119" customFormat="1" ht="43.5" customHeight="1" x14ac:dyDescent="0.2">
      <c r="A89" s="157" t="s">
        <v>28</v>
      </c>
      <c r="B89" s="213" t="s">
        <v>442</v>
      </c>
      <c r="C89" s="214"/>
      <c r="D89" s="84">
        <f>SUM(E89:F89)</f>
        <v>0</v>
      </c>
      <c r="E89" s="84">
        <v>0</v>
      </c>
      <c r="F89" s="84" t="s">
        <v>0</v>
      </c>
      <c r="G89" s="84">
        <f>SUM(H89:I89)</f>
        <v>0</v>
      </c>
      <c r="H89" s="84">
        <v>0</v>
      </c>
      <c r="I89" s="84" t="s">
        <v>0</v>
      </c>
      <c r="J89" s="84">
        <f>SUM(K89:L89)</f>
        <v>0</v>
      </c>
      <c r="K89" s="84">
        <v>0</v>
      </c>
      <c r="L89" s="108" t="s">
        <v>0</v>
      </c>
    </row>
    <row r="90" spans="1:12" s="119" customFormat="1" ht="46.5" customHeight="1" x14ac:dyDescent="0.2">
      <c r="A90" s="240">
        <v>1370</v>
      </c>
      <c r="B90" s="92" t="s">
        <v>720</v>
      </c>
      <c r="C90" s="82">
        <v>7441</v>
      </c>
      <c r="D90" s="241">
        <f>SUM(D91:D92)</f>
        <v>39200</v>
      </c>
      <c r="E90" s="241">
        <f>SUM(E91:E92)</f>
        <v>39200</v>
      </c>
      <c r="F90" s="84" t="s">
        <v>0</v>
      </c>
      <c r="G90" s="241">
        <f>SUM(G91:G92)</f>
        <v>136183.02000000002</v>
      </c>
      <c r="H90" s="241">
        <f>SUM(H91:H92)</f>
        <v>136183.02000000002</v>
      </c>
      <c r="I90" s="84" t="s">
        <v>0</v>
      </c>
      <c r="J90" s="241">
        <f>SUM(J91:J92)</f>
        <v>63351.13</v>
      </c>
      <c r="K90" s="241">
        <f>SUM(K91:K92)</f>
        <v>63351.13</v>
      </c>
      <c r="L90" s="108" t="s">
        <v>0</v>
      </c>
    </row>
    <row r="91" spans="1:12" s="277" customFormat="1" ht="126.75" customHeight="1" x14ac:dyDescent="0.2">
      <c r="A91" s="271" t="s">
        <v>29</v>
      </c>
      <c r="B91" s="272" t="s">
        <v>722</v>
      </c>
      <c r="C91" s="273"/>
      <c r="D91" s="274">
        <f>SUM(E91:F91)</f>
        <v>6000</v>
      </c>
      <c r="E91" s="274">
        <v>6000</v>
      </c>
      <c r="F91" s="274" t="s">
        <v>0</v>
      </c>
      <c r="G91" s="274">
        <f>SUM(H91:I91)</f>
        <v>6000</v>
      </c>
      <c r="H91" s="274">
        <v>6000</v>
      </c>
      <c r="I91" s="274" t="s">
        <v>0</v>
      </c>
      <c r="J91" s="274">
        <f>SUM(K91:L91)</f>
        <v>4350</v>
      </c>
      <c r="K91" s="274">
        <v>4350</v>
      </c>
      <c r="L91" s="275" t="s">
        <v>0</v>
      </c>
    </row>
    <row r="92" spans="1:12" s="277" customFormat="1" ht="121.5" customHeight="1" x14ac:dyDescent="0.2">
      <c r="A92" s="271" t="s">
        <v>30</v>
      </c>
      <c r="B92" s="272" t="s">
        <v>723</v>
      </c>
      <c r="C92" s="273"/>
      <c r="D92" s="274">
        <f>SUM(E92:F92)</f>
        <v>33200</v>
      </c>
      <c r="E92" s="274">
        <v>33200</v>
      </c>
      <c r="F92" s="274" t="s">
        <v>0</v>
      </c>
      <c r="G92" s="274">
        <f>SUM(H92:I92)</f>
        <v>130183.02</v>
      </c>
      <c r="H92" s="274">
        <v>130183.02</v>
      </c>
      <c r="I92" s="274" t="s">
        <v>0</v>
      </c>
      <c r="J92" s="274">
        <f>SUM(K92:L92)</f>
        <v>59001.13</v>
      </c>
      <c r="K92" s="274">
        <v>59001.13</v>
      </c>
      <c r="L92" s="275" t="s">
        <v>0</v>
      </c>
    </row>
    <row r="93" spans="1:12" s="119" customFormat="1" ht="42" customHeight="1" x14ac:dyDescent="0.2">
      <c r="A93" s="240">
        <v>1380</v>
      </c>
      <c r="B93" s="92" t="s">
        <v>721</v>
      </c>
      <c r="C93" s="82">
        <v>7442</v>
      </c>
      <c r="D93" s="241">
        <f>SUM(D94:D95)</f>
        <v>12000</v>
      </c>
      <c r="E93" s="84" t="s">
        <v>0</v>
      </c>
      <c r="F93" s="241">
        <f>SUM(F94:F95)</f>
        <v>12000</v>
      </c>
      <c r="G93" s="241">
        <f>SUM(G94:G95)</f>
        <v>298064.83</v>
      </c>
      <c r="H93" s="84" t="s">
        <v>0</v>
      </c>
      <c r="I93" s="241">
        <f>SUM(I94:I95)</f>
        <v>298064.83</v>
      </c>
      <c r="J93" s="241">
        <f>SUM(J94:J95)</f>
        <v>137636.72999999998</v>
      </c>
      <c r="K93" s="84" t="s">
        <v>0</v>
      </c>
      <c r="L93" s="242">
        <f>SUM(L94:L95)</f>
        <v>137636.72999999998</v>
      </c>
    </row>
    <row r="94" spans="1:12" ht="138.75" customHeight="1" x14ac:dyDescent="0.2">
      <c r="A94" s="226" t="s">
        <v>31</v>
      </c>
      <c r="B94" s="186" t="s">
        <v>724</v>
      </c>
      <c r="C94" s="214"/>
      <c r="D94" s="84">
        <f>SUM(E94:F94)</f>
        <v>12000</v>
      </c>
      <c r="E94" s="84" t="s">
        <v>0</v>
      </c>
      <c r="F94" s="84">
        <v>12000</v>
      </c>
      <c r="G94" s="84">
        <f>SUM(H94:I94)</f>
        <v>19500</v>
      </c>
      <c r="H94" s="84" t="s">
        <v>0</v>
      </c>
      <c r="I94" s="84">
        <v>19500</v>
      </c>
      <c r="J94" s="84">
        <f>SUM(K94:L94)</f>
        <v>12700</v>
      </c>
      <c r="K94" s="84" t="s">
        <v>0</v>
      </c>
      <c r="L94" s="108">
        <v>12700</v>
      </c>
    </row>
    <row r="95" spans="1:12" s="119" customFormat="1" ht="136.5" customHeight="1" x14ac:dyDescent="0.2">
      <c r="A95" s="226" t="s">
        <v>32</v>
      </c>
      <c r="B95" s="213" t="s">
        <v>725</v>
      </c>
      <c r="C95" s="214"/>
      <c r="D95" s="84">
        <f>SUM(E95:F95)</f>
        <v>0</v>
      </c>
      <c r="E95" s="84" t="s">
        <v>0</v>
      </c>
      <c r="F95" s="84">
        <v>0</v>
      </c>
      <c r="G95" s="84">
        <f>SUM(H95:I95)</f>
        <v>278564.83</v>
      </c>
      <c r="H95" s="84" t="s">
        <v>0</v>
      </c>
      <c r="I95" s="84">
        <v>278564.83</v>
      </c>
      <c r="J95" s="84">
        <f>SUM(K95:L95)</f>
        <v>124936.73</v>
      </c>
      <c r="K95" s="84" t="s">
        <v>0</v>
      </c>
      <c r="L95" s="108">
        <v>124936.73</v>
      </c>
    </row>
    <row r="96" spans="1:12" s="119" customFormat="1" ht="33" customHeight="1" x14ac:dyDescent="0.2">
      <c r="A96" s="226" t="s">
        <v>33</v>
      </c>
      <c r="B96" s="92" t="s">
        <v>706</v>
      </c>
      <c r="C96" s="82">
        <v>7452</v>
      </c>
      <c r="D96" s="241">
        <f>SUM(D97,D99)</f>
        <v>1291467.7224000001</v>
      </c>
      <c r="E96" s="241">
        <f t="shared" ref="E96:L96" si="9">SUM(E97:E99)</f>
        <v>1278467.7224000001</v>
      </c>
      <c r="F96" s="241">
        <f t="shared" si="9"/>
        <v>4152805.8265</v>
      </c>
      <c r="G96" s="241">
        <f>SUM(G97,G99)</f>
        <v>1423939.7914</v>
      </c>
      <c r="H96" s="241">
        <f t="shared" si="9"/>
        <v>1410939.7914</v>
      </c>
      <c r="I96" s="241">
        <f t="shared" si="9"/>
        <v>3296573.0585000003</v>
      </c>
      <c r="J96" s="241">
        <f>SUM(J97,J99)</f>
        <v>687762.79249999998</v>
      </c>
      <c r="K96" s="241">
        <f t="shared" si="9"/>
        <v>674545.47649999999</v>
      </c>
      <c r="L96" s="242">
        <f t="shared" si="9"/>
        <v>355823.8615</v>
      </c>
    </row>
    <row r="97" spans="1:12" ht="35.25" customHeight="1" x14ac:dyDescent="0.2">
      <c r="A97" s="226" t="s">
        <v>34</v>
      </c>
      <c r="B97" s="213" t="s">
        <v>443</v>
      </c>
      <c r="C97" s="214"/>
      <c r="D97" s="84">
        <f>SUM(E97:F97)</f>
        <v>13000</v>
      </c>
      <c r="E97" s="84" t="s">
        <v>0</v>
      </c>
      <c r="F97" s="84">
        <v>13000</v>
      </c>
      <c r="G97" s="84">
        <f>SUM(H97:I97)</f>
        <v>13000</v>
      </c>
      <c r="H97" s="84" t="s">
        <v>0</v>
      </c>
      <c r="I97" s="84">
        <v>13000</v>
      </c>
      <c r="J97" s="84">
        <f>SUM(K97:L97)</f>
        <v>14032.870999999999</v>
      </c>
      <c r="K97" s="84" t="s">
        <v>0</v>
      </c>
      <c r="L97" s="108">
        <v>14032.870999999999</v>
      </c>
    </row>
    <row r="98" spans="1:12" ht="38.25" customHeight="1" x14ac:dyDescent="0.2">
      <c r="A98" s="226" t="s">
        <v>35</v>
      </c>
      <c r="B98" s="213" t="s">
        <v>470</v>
      </c>
      <c r="C98" s="214"/>
      <c r="D98" s="84">
        <f>SUM(E98:F98)</f>
        <v>4139805.8265</v>
      </c>
      <c r="E98" s="84" t="s">
        <v>0</v>
      </c>
      <c r="F98" s="84">
        <v>4139805.8265</v>
      </c>
      <c r="G98" s="84">
        <f>SUM(H98:I98)</f>
        <v>3283573.0585000003</v>
      </c>
      <c r="H98" s="84" t="s">
        <v>0</v>
      </c>
      <c r="I98" s="84">
        <v>3283573.0585000003</v>
      </c>
      <c r="J98" s="84">
        <f>SUM(K98:L98)</f>
        <v>342606.54550000001</v>
      </c>
      <c r="K98" s="84" t="s">
        <v>0</v>
      </c>
      <c r="L98" s="108">
        <v>342606.54550000001</v>
      </c>
    </row>
    <row r="99" spans="1:12" ht="45" customHeight="1" thickBot="1" x14ac:dyDescent="0.25">
      <c r="A99" s="232" t="s">
        <v>36</v>
      </c>
      <c r="B99" s="233" t="s">
        <v>447</v>
      </c>
      <c r="C99" s="234"/>
      <c r="D99" s="160">
        <f>SUM(E99:F99)</f>
        <v>1278467.7224000001</v>
      </c>
      <c r="E99" s="235">
        <f>1278467.6824+0.04</f>
        <v>1278467.7224000001</v>
      </c>
      <c r="F99" s="235">
        <v>0</v>
      </c>
      <c r="G99" s="160">
        <f>SUM(H99:I99)</f>
        <v>1410939.7914</v>
      </c>
      <c r="H99" s="160">
        <v>1410939.7914</v>
      </c>
      <c r="I99" s="160">
        <v>0</v>
      </c>
      <c r="J99" s="160">
        <f>SUM(K99:L99)</f>
        <v>673729.92149999994</v>
      </c>
      <c r="K99" s="160">
        <v>674545.47649999999</v>
      </c>
      <c r="L99" s="109">
        <v>-815.55499999999995</v>
      </c>
    </row>
    <row r="100" spans="1:12" x14ac:dyDescent="0.2">
      <c r="B100" s="211"/>
      <c r="D100" s="211"/>
      <c r="E100" s="211"/>
      <c r="F100" s="211"/>
      <c r="G100" s="211"/>
      <c r="H100" s="211"/>
      <c r="I100" s="211"/>
      <c r="J100" s="211"/>
      <c r="K100" s="211"/>
      <c r="L100" s="211"/>
    </row>
    <row r="101" spans="1:12" s="75" customFormat="1" ht="96.75" customHeight="1" x14ac:dyDescent="0.2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36"/>
    </row>
    <row r="102" spans="1:12" s="75" customFormat="1" ht="27" customHeight="1" x14ac:dyDescent="0.2">
      <c r="A102" s="217"/>
      <c r="B102" s="217"/>
      <c r="C102" s="217"/>
      <c r="D102" s="217"/>
      <c r="E102" s="217"/>
    </row>
    <row r="103" spans="1:12" x14ac:dyDescent="0.2">
      <c r="B103" s="211"/>
      <c r="D103" s="211"/>
      <c r="E103" s="211"/>
      <c r="F103" s="211"/>
      <c r="G103" s="211"/>
      <c r="H103" s="211"/>
      <c r="I103" s="211"/>
      <c r="J103" s="211"/>
      <c r="K103" s="211"/>
      <c r="L103" s="211"/>
    </row>
    <row r="104" spans="1:12" x14ac:dyDescent="0.2">
      <c r="B104" s="211"/>
      <c r="D104" s="211"/>
      <c r="E104" s="211"/>
      <c r="F104" s="211"/>
      <c r="G104" s="211"/>
      <c r="H104" s="211"/>
      <c r="I104" s="211"/>
      <c r="J104" s="211"/>
      <c r="K104" s="211"/>
      <c r="L104" s="211"/>
    </row>
    <row r="105" spans="1:12" x14ac:dyDescent="0.2">
      <c r="B105" s="211"/>
      <c r="D105" s="211"/>
      <c r="E105" s="211"/>
      <c r="F105" s="211"/>
      <c r="G105" s="211"/>
      <c r="H105" s="211"/>
      <c r="I105" s="211"/>
      <c r="J105" s="211"/>
      <c r="K105" s="211"/>
      <c r="L105" s="211"/>
    </row>
    <row r="106" spans="1:12" x14ac:dyDescent="0.2">
      <c r="B106" s="211"/>
      <c r="D106" s="211"/>
      <c r="E106" s="211"/>
      <c r="F106" s="211"/>
      <c r="G106" s="211"/>
      <c r="H106" s="211"/>
      <c r="I106" s="211"/>
      <c r="J106" s="211"/>
      <c r="K106" s="211"/>
      <c r="L106" s="211"/>
    </row>
    <row r="107" spans="1:12" x14ac:dyDescent="0.2">
      <c r="B107" s="211"/>
      <c r="D107" s="211"/>
      <c r="E107" s="211"/>
      <c r="F107" s="211"/>
      <c r="G107" s="211"/>
      <c r="H107" s="211"/>
      <c r="I107" s="211"/>
      <c r="J107" s="211"/>
      <c r="K107" s="211"/>
      <c r="L107" s="211"/>
    </row>
    <row r="108" spans="1:12" x14ac:dyDescent="0.2">
      <c r="B108" s="211"/>
      <c r="D108" s="211"/>
      <c r="E108" s="211"/>
      <c r="F108" s="211"/>
      <c r="G108" s="211"/>
      <c r="H108" s="211"/>
      <c r="I108" s="211"/>
      <c r="J108" s="211"/>
      <c r="K108" s="211"/>
      <c r="L108" s="211"/>
    </row>
    <row r="109" spans="1:12" x14ac:dyDescent="0.2">
      <c r="B109" s="211"/>
      <c r="D109" s="211"/>
      <c r="E109" s="211"/>
      <c r="F109" s="211"/>
      <c r="G109" s="211"/>
      <c r="H109" s="211"/>
      <c r="I109" s="211"/>
      <c r="J109" s="211"/>
      <c r="K109" s="211"/>
      <c r="L109" s="211"/>
    </row>
    <row r="110" spans="1:12" x14ac:dyDescent="0.2">
      <c r="B110" s="211"/>
      <c r="D110" s="211"/>
      <c r="E110" s="211"/>
      <c r="F110" s="211"/>
      <c r="G110" s="211"/>
      <c r="H110" s="211"/>
      <c r="I110" s="211"/>
      <c r="J110" s="211"/>
      <c r="K110" s="211"/>
      <c r="L110" s="211"/>
    </row>
    <row r="111" spans="1:12" x14ac:dyDescent="0.2">
      <c r="B111" s="211"/>
      <c r="D111" s="211"/>
      <c r="E111" s="211"/>
      <c r="F111" s="211"/>
      <c r="G111" s="211"/>
      <c r="H111" s="211"/>
      <c r="I111" s="211"/>
      <c r="J111" s="211"/>
      <c r="K111" s="211"/>
      <c r="L111" s="211"/>
    </row>
    <row r="112" spans="1:12" x14ac:dyDescent="0.2">
      <c r="B112" s="211"/>
      <c r="D112" s="211"/>
      <c r="E112" s="211"/>
      <c r="F112" s="211"/>
      <c r="G112" s="211"/>
      <c r="H112" s="211"/>
      <c r="I112" s="211"/>
      <c r="J112" s="211"/>
      <c r="K112" s="211"/>
      <c r="L112" s="211"/>
    </row>
    <row r="113" spans="2:12" x14ac:dyDescent="0.2">
      <c r="B113" s="211"/>
      <c r="D113" s="211"/>
      <c r="E113" s="211"/>
      <c r="F113" s="211"/>
      <c r="G113" s="211"/>
      <c r="H113" s="211"/>
      <c r="I113" s="211"/>
      <c r="J113" s="211"/>
      <c r="K113" s="211"/>
      <c r="L113" s="211"/>
    </row>
    <row r="114" spans="2:12" x14ac:dyDescent="0.2">
      <c r="B114" s="211"/>
      <c r="D114" s="211"/>
      <c r="E114" s="211"/>
      <c r="F114" s="211"/>
      <c r="G114" s="211"/>
      <c r="H114" s="211"/>
      <c r="I114" s="211"/>
      <c r="J114" s="211"/>
      <c r="K114" s="211"/>
      <c r="L114" s="211"/>
    </row>
    <row r="115" spans="2:12" x14ac:dyDescent="0.2">
      <c r="B115" s="211"/>
      <c r="D115" s="211"/>
      <c r="E115" s="211"/>
      <c r="F115" s="211"/>
      <c r="G115" s="211"/>
      <c r="H115" s="211"/>
      <c r="I115" s="211"/>
      <c r="J115" s="211"/>
      <c r="K115" s="211"/>
      <c r="L115" s="211"/>
    </row>
    <row r="116" spans="2:12" x14ac:dyDescent="0.2">
      <c r="B116" s="211"/>
      <c r="D116" s="211"/>
      <c r="E116" s="211"/>
      <c r="F116" s="211"/>
      <c r="G116" s="211"/>
      <c r="H116" s="211"/>
      <c r="I116" s="211"/>
      <c r="J116" s="211"/>
      <c r="K116" s="211"/>
      <c r="L116" s="211"/>
    </row>
    <row r="117" spans="2:12" x14ac:dyDescent="0.2">
      <c r="B117" s="211"/>
      <c r="D117" s="211"/>
      <c r="E117" s="211"/>
      <c r="F117" s="211"/>
      <c r="G117" s="211"/>
      <c r="H117" s="211"/>
      <c r="I117" s="211"/>
      <c r="J117" s="211"/>
      <c r="K117" s="211"/>
      <c r="L117" s="211"/>
    </row>
    <row r="118" spans="2:12" x14ac:dyDescent="0.2">
      <c r="B118" s="211"/>
      <c r="D118" s="211"/>
      <c r="E118" s="211"/>
      <c r="F118" s="211"/>
      <c r="G118" s="211"/>
      <c r="H118" s="211"/>
      <c r="I118" s="211"/>
      <c r="J118" s="211"/>
      <c r="K118" s="211"/>
      <c r="L118" s="211"/>
    </row>
    <row r="119" spans="2:12" x14ac:dyDescent="0.2">
      <c r="B119" s="211"/>
      <c r="D119" s="211"/>
      <c r="E119" s="211"/>
      <c r="F119" s="211"/>
      <c r="G119" s="211"/>
      <c r="H119" s="211"/>
      <c r="I119" s="211"/>
      <c r="J119" s="211"/>
      <c r="K119" s="211"/>
      <c r="L119" s="211"/>
    </row>
    <row r="120" spans="2:12" x14ac:dyDescent="0.2">
      <c r="B120" s="211"/>
      <c r="D120" s="211"/>
      <c r="E120" s="211"/>
      <c r="F120" s="211"/>
      <c r="G120" s="211"/>
      <c r="H120" s="211"/>
      <c r="I120" s="211"/>
      <c r="J120" s="211"/>
      <c r="K120" s="211"/>
      <c r="L120" s="211"/>
    </row>
    <row r="121" spans="2:12" x14ac:dyDescent="0.2">
      <c r="B121" s="211"/>
      <c r="D121" s="211"/>
      <c r="E121" s="211"/>
      <c r="F121" s="211"/>
      <c r="G121" s="211"/>
      <c r="H121" s="211"/>
      <c r="I121" s="211"/>
      <c r="J121" s="211"/>
      <c r="K121" s="211"/>
      <c r="L121" s="211"/>
    </row>
    <row r="122" spans="2:12" x14ac:dyDescent="0.2">
      <c r="B122" s="211"/>
      <c r="D122" s="211"/>
      <c r="E122" s="211"/>
      <c r="F122" s="211"/>
      <c r="G122" s="211"/>
      <c r="H122" s="211"/>
      <c r="I122" s="211"/>
      <c r="J122" s="211"/>
      <c r="K122" s="211"/>
      <c r="L122" s="211"/>
    </row>
    <row r="123" spans="2:12" x14ac:dyDescent="0.2">
      <c r="B123" s="211"/>
      <c r="D123" s="211"/>
      <c r="E123" s="211"/>
      <c r="F123" s="211"/>
      <c r="G123" s="211"/>
      <c r="H123" s="211"/>
      <c r="I123" s="211"/>
      <c r="J123" s="211"/>
      <c r="K123" s="211"/>
      <c r="L123" s="211"/>
    </row>
    <row r="124" spans="2:12" x14ac:dyDescent="0.2">
      <c r="B124" s="211"/>
      <c r="D124" s="211"/>
      <c r="E124" s="211"/>
      <c r="F124" s="211"/>
      <c r="G124" s="211"/>
      <c r="H124" s="211"/>
      <c r="I124" s="211"/>
      <c r="J124" s="211"/>
      <c r="K124" s="211"/>
      <c r="L124" s="211"/>
    </row>
    <row r="125" spans="2:12" x14ac:dyDescent="0.2">
      <c r="B125" s="211"/>
      <c r="D125" s="211"/>
      <c r="E125" s="211"/>
      <c r="F125" s="211"/>
      <c r="G125" s="211"/>
      <c r="H125" s="211"/>
      <c r="I125" s="211"/>
      <c r="J125" s="211"/>
      <c r="K125" s="211"/>
      <c r="L125" s="211"/>
    </row>
    <row r="126" spans="2:12" x14ac:dyDescent="0.2">
      <c r="B126" s="211"/>
      <c r="D126" s="211"/>
      <c r="E126" s="211"/>
      <c r="F126" s="211"/>
      <c r="G126" s="211"/>
      <c r="H126" s="211"/>
      <c r="I126" s="211"/>
      <c r="J126" s="211"/>
      <c r="K126" s="211"/>
      <c r="L126" s="211"/>
    </row>
    <row r="127" spans="2:12" x14ac:dyDescent="0.2">
      <c r="B127" s="211"/>
      <c r="D127" s="211"/>
      <c r="E127" s="211"/>
      <c r="F127" s="211"/>
      <c r="G127" s="211"/>
      <c r="H127" s="211"/>
      <c r="I127" s="211"/>
      <c r="J127" s="211"/>
      <c r="K127" s="211"/>
      <c r="L127" s="211"/>
    </row>
    <row r="128" spans="2:12" x14ac:dyDescent="0.2">
      <c r="B128" s="211"/>
      <c r="D128" s="211"/>
      <c r="E128" s="211"/>
      <c r="F128" s="211"/>
      <c r="G128" s="211"/>
      <c r="H128" s="211"/>
      <c r="I128" s="211"/>
      <c r="J128" s="211"/>
      <c r="K128" s="211"/>
      <c r="L128" s="211"/>
    </row>
    <row r="129" spans="2:12" x14ac:dyDescent="0.2">
      <c r="B129" s="211"/>
      <c r="D129" s="211"/>
      <c r="E129" s="211"/>
      <c r="F129" s="211"/>
      <c r="G129" s="211"/>
      <c r="H129" s="211"/>
      <c r="I129" s="211"/>
      <c r="J129" s="211"/>
      <c r="K129" s="211"/>
      <c r="L129" s="211"/>
    </row>
    <row r="130" spans="2:12" x14ac:dyDescent="0.2">
      <c r="B130" s="211"/>
      <c r="D130" s="211"/>
      <c r="E130" s="211"/>
      <c r="F130" s="211"/>
      <c r="G130" s="211"/>
      <c r="H130" s="211"/>
      <c r="I130" s="211"/>
      <c r="J130" s="211"/>
      <c r="K130" s="211"/>
      <c r="L130" s="211"/>
    </row>
    <row r="131" spans="2:12" x14ac:dyDescent="0.2">
      <c r="B131" s="211"/>
      <c r="D131" s="211"/>
      <c r="E131" s="211"/>
      <c r="F131" s="211"/>
      <c r="G131" s="211"/>
      <c r="H131" s="211"/>
      <c r="I131" s="211"/>
      <c r="J131" s="211"/>
      <c r="K131" s="211"/>
      <c r="L131" s="211"/>
    </row>
    <row r="132" spans="2:12" x14ac:dyDescent="0.2">
      <c r="B132" s="211"/>
      <c r="D132" s="211"/>
      <c r="E132" s="211"/>
      <c r="F132" s="211"/>
      <c r="G132" s="211"/>
      <c r="H132" s="211"/>
      <c r="I132" s="211"/>
      <c r="J132" s="211"/>
      <c r="K132" s="211"/>
      <c r="L132" s="211"/>
    </row>
    <row r="133" spans="2:12" x14ac:dyDescent="0.2">
      <c r="B133" s="211"/>
      <c r="D133" s="211"/>
      <c r="E133" s="211"/>
      <c r="F133" s="211"/>
      <c r="G133" s="211"/>
      <c r="H133" s="211"/>
      <c r="I133" s="211"/>
      <c r="J133" s="211"/>
      <c r="K133" s="211"/>
      <c r="L133" s="211"/>
    </row>
    <row r="134" spans="2:12" x14ac:dyDescent="0.2">
      <c r="B134" s="211"/>
      <c r="D134" s="211"/>
      <c r="E134" s="211"/>
      <c r="F134" s="211"/>
      <c r="G134" s="211"/>
      <c r="H134" s="211"/>
      <c r="I134" s="211"/>
      <c r="J134" s="211"/>
      <c r="K134" s="211"/>
      <c r="L134" s="211"/>
    </row>
    <row r="135" spans="2:12" x14ac:dyDescent="0.2">
      <c r="B135" s="211"/>
      <c r="D135" s="211"/>
      <c r="E135" s="211"/>
      <c r="F135" s="211"/>
      <c r="G135" s="211"/>
      <c r="H135" s="211"/>
      <c r="I135" s="211"/>
      <c r="J135" s="211"/>
      <c r="K135" s="211"/>
      <c r="L135" s="211"/>
    </row>
    <row r="136" spans="2:12" x14ac:dyDescent="0.2">
      <c r="B136" s="211"/>
      <c r="D136" s="211"/>
      <c r="E136" s="211"/>
      <c r="F136" s="211"/>
      <c r="G136" s="211"/>
      <c r="H136" s="211"/>
      <c r="I136" s="211"/>
      <c r="J136" s="211"/>
      <c r="K136" s="211"/>
      <c r="L136" s="211"/>
    </row>
    <row r="137" spans="2:12" x14ac:dyDescent="0.2">
      <c r="B137" s="211"/>
      <c r="D137" s="211"/>
      <c r="E137" s="211"/>
      <c r="F137" s="211"/>
      <c r="G137" s="211"/>
      <c r="H137" s="211"/>
      <c r="I137" s="211"/>
      <c r="J137" s="211"/>
      <c r="K137" s="211"/>
      <c r="L137" s="211"/>
    </row>
    <row r="138" spans="2:12" x14ac:dyDescent="0.2">
      <c r="B138" s="211"/>
      <c r="D138" s="211"/>
      <c r="E138" s="211"/>
      <c r="F138" s="211"/>
      <c r="G138" s="211"/>
      <c r="H138" s="211"/>
      <c r="I138" s="211"/>
      <c r="J138" s="211"/>
      <c r="K138" s="211"/>
      <c r="L138" s="211"/>
    </row>
  </sheetData>
  <mergeCells count="3">
    <mergeCell ref="A8:A10"/>
    <mergeCell ref="B8:B10"/>
    <mergeCell ref="C8:C10"/>
  </mergeCells>
  <pageMargins left="0.2" right="0.25" top="0.2" bottom="0.21" header="0.17" footer="0.16"/>
  <pageSetup paperSize="9" scale="78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zoomScaleNormal="100" workbookViewId="0">
      <selection activeCell="E21" sqref="E21"/>
    </sheetView>
  </sheetViews>
  <sheetFormatPr defaultRowHeight="14.25" x14ac:dyDescent="0.2"/>
  <cols>
    <col min="1" max="1" width="5.85546875" style="101" customWidth="1"/>
    <col min="2" max="2" width="5.42578125" style="184" customWidth="1"/>
    <col min="3" max="3" width="5.7109375" style="185" customWidth="1"/>
    <col min="4" max="4" width="5.7109375" style="105" customWidth="1"/>
    <col min="5" max="5" width="52.7109375" style="180" customWidth="1"/>
    <col min="6" max="6" width="14.85546875" style="101" customWidth="1"/>
    <col min="7" max="7" width="14" style="101" customWidth="1"/>
    <col min="8" max="8" width="14.85546875" style="101" customWidth="1"/>
    <col min="9" max="9" width="16.28515625" style="101" customWidth="1"/>
    <col min="10" max="11" width="14.42578125" style="101" customWidth="1"/>
    <col min="12" max="12" width="13.7109375" style="101" customWidth="1"/>
    <col min="13" max="13" width="14.85546875" style="101" customWidth="1"/>
    <col min="14" max="14" width="13.140625" style="101" customWidth="1"/>
    <col min="15" max="16384" width="9.140625" style="101"/>
  </cols>
  <sheetData>
    <row r="1" spans="1:15" s="38" customFormat="1" x14ac:dyDescent="0.2">
      <c r="A1" s="36"/>
      <c r="B1" s="36"/>
      <c r="C1" s="36"/>
      <c r="D1" s="36"/>
      <c r="E1" s="36"/>
      <c r="F1" s="45"/>
      <c r="G1" s="36"/>
      <c r="H1" s="36"/>
      <c r="I1" s="36"/>
      <c r="J1" s="36"/>
      <c r="K1" s="36"/>
      <c r="L1" s="36"/>
      <c r="M1" s="36"/>
      <c r="N1" s="36" t="s">
        <v>210</v>
      </c>
    </row>
    <row r="2" spans="1:15" s="38" customFormat="1" x14ac:dyDescent="0.2">
      <c r="A2" s="112" t="s">
        <v>198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s="38" customFormat="1" x14ac:dyDescent="0.2">
      <c r="A3" s="113" t="s">
        <v>333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5" s="38" customFormat="1" ht="13.5" x14ac:dyDescent="0.2">
      <c r="A4" s="165" t="s">
        <v>213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5" s="38" customFormat="1" ht="17.25" customHeight="1" x14ac:dyDescent="0.2">
      <c r="A5" s="29" t="s">
        <v>701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s="38" customForma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36"/>
    </row>
    <row r="7" spans="1:15" s="38" customForma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  <c r="M7" s="36"/>
      <c r="N7" s="36"/>
    </row>
    <row r="8" spans="1:15" ht="15.75" customHeight="1" thickBot="1" x14ac:dyDescent="0.25">
      <c r="B8" s="168"/>
      <c r="C8" s="169"/>
      <c r="D8" s="169"/>
      <c r="E8" s="170"/>
      <c r="L8" s="36"/>
      <c r="M8" s="36" t="s">
        <v>214</v>
      </c>
    </row>
    <row r="9" spans="1:15" ht="33" customHeight="1" thickBot="1" x14ac:dyDescent="0.25">
      <c r="A9" s="256" t="s">
        <v>211</v>
      </c>
      <c r="B9" s="253" t="s">
        <v>205</v>
      </c>
      <c r="C9" s="250" t="s">
        <v>239</v>
      </c>
      <c r="D9" s="250" t="s">
        <v>208</v>
      </c>
      <c r="E9" s="247" t="s">
        <v>240</v>
      </c>
      <c r="F9" s="50" t="s">
        <v>196</v>
      </c>
      <c r="G9" s="48"/>
      <c r="H9" s="49"/>
      <c r="I9" s="50" t="s">
        <v>197</v>
      </c>
      <c r="J9" s="48"/>
      <c r="K9" s="49"/>
      <c r="L9" s="51" t="s">
        <v>201</v>
      </c>
      <c r="M9" s="52"/>
      <c r="N9" s="53"/>
    </row>
    <row r="10" spans="1:15" ht="26.25" customHeight="1" x14ac:dyDescent="0.2">
      <c r="A10" s="257"/>
      <c r="B10" s="254"/>
      <c r="C10" s="251"/>
      <c r="D10" s="251"/>
      <c r="E10" s="248"/>
      <c r="F10" s="100" t="s">
        <v>190</v>
      </c>
      <c r="G10" s="171" t="s">
        <v>199</v>
      </c>
      <c r="H10" s="172"/>
      <c r="I10" s="100" t="s">
        <v>190</v>
      </c>
      <c r="J10" s="171" t="s">
        <v>199</v>
      </c>
      <c r="K10" s="172"/>
      <c r="L10" s="100" t="s">
        <v>190</v>
      </c>
      <c r="M10" s="171" t="s">
        <v>199</v>
      </c>
      <c r="N10" s="172"/>
    </row>
    <row r="11" spans="1:15" s="102" customFormat="1" ht="42" customHeight="1" thickBot="1" x14ac:dyDescent="0.25">
      <c r="A11" s="258"/>
      <c r="B11" s="255"/>
      <c r="C11" s="252"/>
      <c r="D11" s="252"/>
      <c r="E11" s="249"/>
      <c r="F11" s="173" t="s">
        <v>192</v>
      </c>
      <c r="G11" s="174" t="s">
        <v>200</v>
      </c>
      <c r="H11" s="175" t="s">
        <v>204</v>
      </c>
      <c r="I11" s="173" t="s">
        <v>193</v>
      </c>
      <c r="J11" s="174" t="s">
        <v>200</v>
      </c>
      <c r="K11" s="175" t="s">
        <v>204</v>
      </c>
      <c r="L11" s="173" t="s">
        <v>209</v>
      </c>
      <c r="M11" s="174" t="s">
        <v>200</v>
      </c>
      <c r="N11" s="175" t="s">
        <v>204</v>
      </c>
    </row>
    <row r="12" spans="1:15" s="103" customFormat="1" ht="15" thickBot="1" x14ac:dyDescent="0.25">
      <c r="A12" s="202">
        <v>1</v>
      </c>
      <c r="B12" s="203">
        <v>2</v>
      </c>
      <c r="C12" s="203">
        <v>3</v>
      </c>
      <c r="D12" s="204">
        <v>4</v>
      </c>
      <c r="E12" s="205">
        <v>5</v>
      </c>
      <c r="F12" s="206">
        <v>6</v>
      </c>
      <c r="G12" s="207">
        <v>7</v>
      </c>
      <c r="H12" s="208">
        <v>8</v>
      </c>
      <c r="I12" s="206">
        <v>9</v>
      </c>
      <c r="J12" s="207">
        <v>10</v>
      </c>
      <c r="K12" s="208">
        <v>11</v>
      </c>
      <c r="L12" s="206">
        <v>12</v>
      </c>
      <c r="M12" s="207">
        <v>13</v>
      </c>
      <c r="N12" s="208">
        <v>14</v>
      </c>
    </row>
    <row r="13" spans="1:15" s="195" customFormat="1" ht="57" x14ac:dyDescent="0.2">
      <c r="A13" s="100">
        <v>2000</v>
      </c>
      <c r="B13" s="190" t="s">
        <v>37</v>
      </c>
      <c r="C13" s="191" t="s">
        <v>0</v>
      </c>
      <c r="D13" s="191" t="s">
        <v>0</v>
      </c>
      <c r="E13" s="192" t="s">
        <v>212</v>
      </c>
      <c r="F13" s="193">
        <f t="shared" ref="F13:N13" si="0">SUM(F14,F48,F65,F94,F147,F167,F187,F216,F246,F277,F309)</f>
        <v>150936901.51370001</v>
      </c>
      <c r="G13" s="193">
        <f t="shared" si="0"/>
        <v>141123270.11149999</v>
      </c>
      <c r="H13" s="193">
        <f t="shared" si="0"/>
        <v>13953437.228700001</v>
      </c>
      <c r="I13" s="193">
        <f t="shared" si="0"/>
        <v>163750309.89860001</v>
      </c>
      <c r="J13" s="193">
        <f t="shared" si="0"/>
        <v>142710297.8409</v>
      </c>
      <c r="K13" s="193">
        <f t="shared" si="0"/>
        <v>24323585.1162</v>
      </c>
      <c r="L13" s="193">
        <f t="shared" si="0"/>
        <v>49054585.496900007</v>
      </c>
      <c r="M13" s="193">
        <f t="shared" si="0"/>
        <v>49541794.608599991</v>
      </c>
      <c r="N13" s="194">
        <f t="shared" si="0"/>
        <v>-144602.56620000032</v>
      </c>
    </row>
    <row r="14" spans="1:15" s="169" customFormat="1" ht="64.5" customHeight="1" x14ac:dyDescent="0.2">
      <c r="A14" s="149">
        <v>2100</v>
      </c>
      <c r="B14" s="107" t="s">
        <v>38</v>
      </c>
      <c r="C14" s="107" t="s">
        <v>694</v>
      </c>
      <c r="D14" s="107" t="s">
        <v>694</v>
      </c>
      <c r="E14" s="187" t="s">
        <v>230</v>
      </c>
      <c r="F14" s="86">
        <f t="shared" ref="F14:N14" si="1">SUM(F16,F21,F25,F30,F33,F36,F39,F42)</f>
        <v>32228893.760299999</v>
      </c>
      <c r="G14" s="86">
        <f t="shared" si="1"/>
        <v>29586541.705899995</v>
      </c>
      <c r="H14" s="86">
        <f t="shared" si="1"/>
        <v>2642352.0543999998</v>
      </c>
      <c r="I14" s="86">
        <f t="shared" si="1"/>
        <v>34417580.877899997</v>
      </c>
      <c r="J14" s="86">
        <f t="shared" si="1"/>
        <v>30273021.317500003</v>
      </c>
      <c r="K14" s="86">
        <f t="shared" si="1"/>
        <v>4144559.5603999998</v>
      </c>
      <c r="L14" s="86">
        <f t="shared" si="1"/>
        <v>12434079.747500001</v>
      </c>
      <c r="M14" s="86">
        <f t="shared" si="1"/>
        <v>11717087.286700003</v>
      </c>
      <c r="N14" s="161">
        <f t="shared" si="1"/>
        <v>716992.4608</v>
      </c>
    </row>
    <row r="15" spans="1:15" ht="18" customHeight="1" x14ac:dyDescent="0.2">
      <c r="A15" s="106"/>
      <c r="B15" s="91" t="s">
        <v>695</v>
      </c>
      <c r="C15" s="91" t="s">
        <v>695</v>
      </c>
      <c r="D15" s="91" t="s">
        <v>695</v>
      </c>
      <c r="E15" s="186" t="s">
        <v>241</v>
      </c>
      <c r="F15" s="84"/>
      <c r="G15" s="84"/>
      <c r="H15" s="84"/>
      <c r="I15" s="84"/>
      <c r="J15" s="84"/>
      <c r="K15" s="84"/>
      <c r="L15" s="84"/>
      <c r="M15" s="84"/>
      <c r="N15" s="108"/>
    </row>
    <row r="16" spans="1:15" s="176" customFormat="1" ht="51.75" customHeight="1" x14ac:dyDescent="0.2">
      <c r="A16" s="106">
        <v>2110</v>
      </c>
      <c r="B16" s="91" t="s">
        <v>38</v>
      </c>
      <c r="C16" s="91" t="s">
        <v>39</v>
      </c>
      <c r="D16" s="91" t="s">
        <v>694</v>
      </c>
      <c r="E16" s="186" t="s">
        <v>693</v>
      </c>
      <c r="F16" s="84">
        <f>SUM(F18:F20)</f>
        <v>28574976.271899998</v>
      </c>
      <c r="G16" s="84">
        <f t="shared" ref="G16:N16" si="2">SUM(G18:G20)</f>
        <v>27282053.634099998</v>
      </c>
      <c r="H16" s="84">
        <f t="shared" si="2"/>
        <v>1292922.6377999999</v>
      </c>
      <c r="I16" s="84">
        <f t="shared" si="2"/>
        <v>29458791.226599999</v>
      </c>
      <c r="J16" s="84">
        <f t="shared" si="2"/>
        <v>27717472.107799999</v>
      </c>
      <c r="K16" s="84">
        <f t="shared" si="2"/>
        <v>1741319.1188000001</v>
      </c>
      <c r="L16" s="84">
        <f t="shared" si="2"/>
        <v>11127794.938200001</v>
      </c>
      <c r="M16" s="84">
        <f t="shared" si="2"/>
        <v>10805066.545200001</v>
      </c>
      <c r="N16" s="108">
        <f t="shared" si="2"/>
        <v>322728.39300000004</v>
      </c>
      <c r="O16" s="198"/>
    </row>
    <row r="17" spans="1:15" s="176" customFormat="1" ht="20.25" customHeight="1" x14ac:dyDescent="0.2">
      <c r="A17" s="106"/>
      <c r="B17" s="91" t="s">
        <v>695</v>
      </c>
      <c r="C17" s="91" t="s">
        <v>695</v>
      </c>
      <c r="D17" s="91" t="s">
        <v>695</v>
      </c>
      <c r="E17" s="186" t="s">
        <v>228</v>
      </c>
      <c r="F17" s="84"/>
      <c r="G17" s="84"/>
      <c r="H17" s="84"/>
      <c r="I17" s="84"/>
      <c r="J17" s="84"/>
      <c r="K17" s="84"/>
      <c r="L17" s="84"/>
      <c r="M17" s="84"/>
      <c r="N17" s="108"/>
      <c r="O17" s="198"/>
    </row>
    <row r="18" spans="1:15" ht="29.25" customHeight="1" x14ac:dyDescent="0.2">
      <c r="A18" s="106">
        <v>2111</v>
      </c>
      <c r="B18" s="91" t="s">
        <v>38</v>
      </c>
      <c r="C18" s="91" t="s">
        <v>39</v>
      </c>
      <c r="D18" s="91" t="s">
        <v>39</v>
      </c>
      <c r="E18" s="186" t="s">
        <v>382</v>
      </c>
      <c r="F18" s="84">
        <f>SUM(G18:H18)</f>
        <v>28558276.271899998</v>
      </c>
      <c r="G18" s="84">
        <v>27265353.634099998</v>
      </c>
      <c r="H18" s="84">
        <v>1292922.6377999999</v>
      </c>
      <c r="I18" s="84">
        <f>SUM(J18:K18)</f>
        <v>29442091.226599999</v>
      </c>
      <c r="J18" s="84">
        <v>27700772.107799999</v>
      </c>
      <c r="K18" s="84">
        <v>1741319.1188000001</v>
      </c>
      <c r="L18" s="84">
        <f>SUM(M18:N18)</f>
        <v>11127311.6382</v>
      </c>
      <c r="M18" s="84">
        <v>10804583.245200001</v>
      </c>
      <c r="N18" s="108">
        <v>322728.39300000004</v>
      </c>
    </row>
    <row r="19" spans="1:15" ht="23.25" customHeight="1" x14ac:dyDescent="0.2">
      <c r="A19" s="106">
        <v>2112</v>
      </c>
      <c r="B19" s="91" t="s">
        <v>38</v>
      </c>
      <c r="C19" s="91" t="s">
        <v>39</v>
      </c>
      <c r="D19" s="91" t="s">
        <v>40</v>
      </c>
      <c r="E19" s="186" t="s">
        <v>391</v>
      </c>
      <c r="F19" s="84">
        <f>SUM(G19:H19)</f>
        <v>1900</v>
      </c>
      <c r="G19" s="84">
        <v>1900</v>
      </c>
      <c r="H19" s="84">
        <v>0</v>
      </c>
      <c r="I19" s="84">
        <f>SUM(J19:K19)</f>
        <v>1900</v>
      </c>
      <c r="J19" s="84">
        <v>1900</v>
      </c>
      <c r="K19" s="84">
        <v>0</v>
      </c>
      <c r="L19" s="84">
        <f>SUM(M19:N19)</f>
        <v>483.3</v>
      </c>
      <c r="M19" s="84">
        <v>483.3</v>
      </c>
      <c r="N19" s="108">
        <v>0</v>
      </c>
    </row>
    <row r="20" spans="1:15" ht="18.75" customHeight="1" x14ac:dyDescent="0.2">
      <c r="A20" s="106">
        <v>2113</v>
      </c>
      <c r="B20" s="91" t="s">
        <v>38</v>
      </c>
      <c r="C20" s="91" t="s">
        <v>39</v>
      </c>
      <c r="D20" s="91" t="s">
        <v>41</v>
      </c>
      <c r="E20" s="186" t="s">
        <v>334</v>
      </c>
      <c r="F20" s="84">
        <f>SUM(G20:H20)</f>
        <v>14800</v>
      </c>
      <c r="G20" s="84">
        <v>14800</v>
      </c>
      <c r="H20" s="84">
        <v>0</v>
      </c>
      <c r="I20" s="84">
        <f>SUM(J20:K20)</f>
        <v>14800</v>
      </c>
      <c r="J20" s="84">
        <v>14800</v>
      </c>
      <c r="K20" s="84">
        <v>0</v>
      </c>
      <c r="L20" s="84">
        <f>SUM(M20:N20)</f>
        <v>0</v>
      </c>
      <c r="M20" s="84">
        <v>0</v>
      </c>
      <c r="N20" s="108">
        <v>0</v>
      </c>
    </row>
    <row r="21" spans="1:15" ht="18.75" customHeight="1" x14ac:dyDescent="0.2">
      <c r="A21" s="106">
        <v>2120</v>
      </c>
      <c r="B21" s="91" t="s">
        <v>38</v>
      </c>
      <c r="C21" s="91" t="s">
        <v>40</v>
      </c>
      <c r="D21" s="91" t="s">
        <v>694</v>
      </c>
      <c r="E21" s="188" t="s">
        <v>384</v>
      </c>
      <c r="F21" s="84">
        <f>SUM(F23:F24)</f>
        <v>0</v>
      </c>
      <c r="G21" s="84">
        <f t="shared" ref="G21:N21" si="3">SUM(G23:G24)</f>
        <v>0</v>
      </c>
      <c r="H21" s="84">
        <f t="shared" si="3"/>
        <v>0</v>
      </c>
      <c r="I21" s="84">
        <f t="shared" si="3"/>
        <v>0</v>
      </c>
      <c r="J21" s="84">
        <f t="shared" si="3"/>
        <v>0</v>
      </c>
      <c r="K21" s="84">
        <f t="shared" si="3"/>
        <v>0</v>
      </c>
      <c r="L21" s="84">
        <f t="shared" si="3"/>
        <v>0</v>
      </c>
      <c r="M21" s="84">
        <f t="shared" si="3"/>
        <v>0</v>
      </c>
      <c r="N21" s="108">
        <f t="shared" si="3"/>
        <v>0</v>
      </c>
    </row>
    <row r="22" spans="1:15" s="176" customFormat="1" ht="12" customHeight="1" x14ac:dyDescent="0.2">
      <c r="A22" s="106"/>
      <c r="B22" s="91" t="s">
        <v>695</v>
      </c>
      <c r="C22" s="91" t="s">
        <v>695</v>
      </c>
      <c r="D22" s="91" t="s">
        <v>695</v>
      </c>
      <c r="E22" s="186" t="s">
        <v>228</v>
      </c>
      <c r="F22" s="84"/>
      <c r="G22" s="84"/>
      <c r="H22" s="84"/>
      <c r="I22" s="84"/>
      <c r="J22" s="84"/>
      <c r="K22" s="84"/>
      <c r="L22" s="84"/>
      <c r="M22" s="84"/>
      <c r="N22" s="108"/>
      <c r="O22" s="198"/>
    </row>
    <row r="23" spans="1:15" ht="24" customHeight="1" x14ac:dyDescent="0.2">
      <c r="A23" s="106">
        <v>2121</v>
      </c>
      <c r="B23" s="91" t="s">
        <v>38</v>
      </c>
      <c r="C23" s="91" t="s">
        <v>40</v>
      </c>
      <c r="D23" s="91" t="s">
        <v>39</v>
      </c>
      <c r="E23" s="186" t="s">
        <v>335</v>
      </c>
      <c r="F23" s="84">
        <f>SUM(G23:H23)</f>
        <v>0</v>
      </c>
      <c r="G23" s="84">
        <v>0</v>
      </c>
      <c r="H23" s="84">
        <v>0</v>
      </c>
      <c r="I23" s="84">
        <f>SUM(J23:K23)</f>
        <v>0</v>
      </c>
      <c r="J23" s="84">
        <v>0</v>
      </c>
      <c r="K23" s="84">
        <v>0</v>
      </c>
      <c r="L23" s="84">
        <f>SUM(M23:N23)</f>
        <v>0</v>
      </c>
      <c r="M23" s="84">
        <v>0</v>
      </c>
      <c r="N23" s="108">
        <v>0</v>
      </c>
    </row>
    <row r="24" spans="1:15" ht="38.25" customHeight="1" x14ac:dyDescent="0.2">
      <c r="A24" s="106">
        <v>2122</v>
      </c>
      <c r="B24" s="91" t="s">
        <v>38</v>
      </c>
      <c r="C24" s="91" t="s">
        <v>40</v>
      </c>
      <c r="D24" s="91" t="s">
        <v>40</v>
      </c>
      <c r="E24" s="186" t="s">
        <v>385</v>
      </c>
      <c r="F24" s="84">
        <f>SUM(G24:H24)</f>
        <v>0</v>
      </c>
      <c r="G24" s="84">
        <v>0</v>
      </c>
      <c r="H24" s="84">
        <v>0</v>
      </c>
      <c r="I24" s="84">
        <f>SUM(J24:K24)</f>
        <v>0</v>
      </c>
      <c r="J24" s="84">
        <v>0</v>
      </c>
      <c r="K24" s="84">
        <v>0</v>
      </c>
      <c r="L24" s="84">
        <f>SUM(M24:N24)</f>
        <v>0</v>
      </c>
      <c r="M24" s="84">
        <v>0</v>
      </c>
      <c r="N24" s="108">
        <v>0</v>
      </c>
    </row>
    <row r="25" spans="1:15" ht="18" customHeight="1" x14ac:dyDescent="0.2">
      <c r="A25" s="106">
        <v>2130</v>
      </c>
      <c r="B25" s="91" t="s">
        <v>38</v>
      </c>
      <c r="C25" s="91" t="s">
        <v>41</v>
      </c>
      <c r="D25" s="91" t="s">
        <v>694</v>
      </c>
      <c r="E25" s="188" t="s">
        <v>242</v>
      </c>
      <c r="F25" s="84">
        <f>SUM(F27:F29)</f>
        <v>756719.61239999998</v>
      </c>
      <c r="G25" s="84">
        <f t="shared" ref="G25:N25" si="4">SUM(G27:G29)</f>
        <v>721319.11609999998</v>
      </c>
      <c r="H25" s="84">
        <f t="shared" si="4"/>
        <v>35400.496299999999</v>
      </c>
      <c r="I25" s="84">
        <f t="shared" si="4"/>
        <v>873799.38409999991</v>
      </c>
      <c r="J25" s="84">
        <f t="shared" si="4"/>
        <v>796232.81829999993</v>
      </c>
      <c r="K25" s="84">
        <f t="shared" si="4"/>
        <v>77566.565799999997</v>
      </c>
      <c r="L25" s="84">
        <f t="shared" si="4"/>
        <v>315811.16190000001</v>
      </c>
      <c r="M25" s="84">
        <f t="shared" si="4"/>
        <v>310304.58390000003</v>
      </c>
      <c r="N25" s="108">
        <f t="shared" si="4"/>
        <v>5506.5780000000004</v>
      </c>
    </row>
    <row r="26" spans="1:15" s="176" customFormat="1" ht="14.25" customHeight="1" x14ac:dyDescent="0.2">
      <c r="A26" s="106"/>
      <c r="B26" s="91" t="s">
        <v>695</v>
      </c>
      <c r="C26" s="91" t="s">
        <v>695</v>
      </c>
      <c r="D26" s="91" t="s">
        <v>695</v>
      </c>
      <c r="E26" s="186" t="s">
        <v>228</v>
      </c>
      <c r="F26" s="84"/>
      <c r="G26" s="84"/>
      <c r="H26" s="84"/>
      <c r="I26" s="84"/>
      <c r="J26" s="84"/>
      <c r="K26" s="84"/>
      <c r="L26" s="84"/>
      <c r="M26" s="84"/>
      <c r="N26" s="108"/>
      <c r="O26" s="198"/>
    </row>
    <row r="27" spans="1:15" ht="31.5" customHeight="1" x14ac:dyDescent="0.2">
      <c r="A27" s="106">
        <v>2131</v>
      </c>
      <c r="B27" s="91" t="s">
        <v>38</v>
      </c>
      <c r="C27" s="91" t="s">
        <v>41</v>
      </c>
      <c r="D27" s="91" t="s">
        <v>39</v>
      </c>
      <c r="E27" s="186" t="s">
        <v>243</v>
      </c>
      <c r="F27" s="84">
        <f>SUM(G27:H27)</f>
        <v>180960.2</v>
      </c>
      <c r="G27" s="84">
        <v>180960.2</v>
      </c>
      <c r="H27" s="84">
        <v>0</v>
      </c>
      <c r="I27" s="84">
        <f>SUM(J27:K27)</f>
        <v>187862.3</v>
      </c>
      <c r="J27" s="84">
        <v>187682.3</v>
      </c>
      <c r="K27" s="84">
        <v>180</v>
      </c>
      <c r="L27" s="84">
        <f>SUM(M27:N27)</f>
        <v>70675.264999999999</v>
      </c>
      <c r="M27" s="84">
        <v>70675.264999999999</v>
      </c>
      <c r="N27" s="108">
        <v>0</v>
      </c>
    </row>
    <row r="28" spans="1:15" ht="37.5" customHeight="1" x14ac:dyDescent="0.2">
      <c r="A28" s="106">
        <v>2132</v>
      </c>
      <c r="B28" s="91" t="s">
        <v>38</v>
      </c>
      <c r="C28" s="91" t="s">
        <v>41</v>
      </c>
      <c r="D28" s="91" t="s">
        <v>40</v>
      </c>
      <c r="E28" s="186" t="s">
        <v>244</v>
      </c>
      <c r="F28" s="84">
        <f>SUM(G28:H28)</f>
        <v>600</v>
      </c>
      <c r="G28" s="84">
        <v>600</v>
      </c>
      <c r="H28" s="84">
        <v>0</v>
      </c>
      <c r="I28" s="84">
        <f>SUM(J28:K28)</f>
        <v>600</v>
      </c>
      <c r="J28" s="84">
        <v>600</v>
      </c>
      <c r="K28" s="84">
        <v>0</v>
      </c>
      <c r="L28" s="84">
        <f>SUM(M28:N28)</f>
        <v>168</v>
      </c>
      <c r="M28" s="84">
        <v>168</v>
      </c>
      <c r="N28" s="108">
        <v>0</v>
      </c>
    </row>
    <row r="29" spans="1:15" ht="20.25" customHeight="1" x14ac:dyDescent="0.2">
      <c r="A29" s="106">
        <v>2133</v>
      </c>
      <c r="B29" s="91" t="s">
        <v>38</v>
      </c>
      <c r="C29" s="91" t="s">
        <v>41</v>
      </c>
      <c r="D29" s="91" t="s">
        <v>41</v>
      </c>
      <c r="E29" s="186" t="s">
        <v>245</v>
      </c>
      <c r="F29" s="84">
        <f>SUM(G29:H29)</f>
        <v>575159.41240000003</v>
      </c>
      <c r="G29" s="84">
        <v>539758.91610000003</v>
      </c>
      <c r="H29" s="84">
        <v>35400.496299999999</v>
      </c>
      <c r="I29" s="84">
        <f>SUM(J29:K29)</f>
        <v>685337.08409999998</v>
      </c>
      <c r="J29" s="84">
        <v>607950.5183</v>
      </c>
      <c r="K29" s="84">
        <v>77386.565799999997</v>
      </c>
      <c r="L29" s="84">
        <f>SUM(M29:N29)</f>
        <v>244967.89690000002</v>
      </c>
      <c r="M29" s="84">
        <v>239461.31890000001</v>
      </c>
      <c r="N29" s="108">
        <v>5506.5780000000004</v>
      </c>
    </row>
    <row r="30" spans="1:15" ht="26.25" customHeight="1" x14ac:dyDescent="0.2">
      <c r="A30" s="106">
        <v>2140</v>
      </c>
      <c r="B30" s="91" t="s">
        <v>38</v>
      </c>
      <c r="C30" s="91" t="s">
        <v>696</v>
      </c>
      <c r="D30" s="91" t="s">
        <v>694</v>
      </c>
      <c r="E30" s="188" t="s">
        <v>336</v>
      </c>
      <c r="F30" s="84">
        <f>SUM(F32)</f>
        <v>0</v>
      </c>
      <c r="G30" s="84">
        <f t="shared" ref="G30:N30" si="5">SUM(G32)</f>
        <v>0</v>
      </c>
      <c r="H30" s="84">
        <f t="shared" si="5"/>
        <v>0</v>
      </c>
      <c r="I30" s="84">
        <f t="shared" si="5"/>
        <v>0</v>
      </c>
      <c r="J30" s="84">
        <f t="shared" si="5"/>
        <v>0</v>
      </c>
      <c r="K30" s="84">
        <f t="shared" si="5"/>
        <v>0</v>
      </c>
      <c r="L30" s="84">
        <f t="shared" si="5"/>
        <v>0</v>
      </c>
      <c r="M30" s="84">
        <f t="shared" si="5"/>
        <v>0</v>
      </c>
      <c r="N30" s="108">
        <f t="shared" si="5"/>
        <v>0</v>
      </c>
    </row>
    <row r="31" spans="1:15" s="176" customFormat="1" ht="15" customHeight="1" x14ac:dyDescent="0.2">
      <c r="A31" s="106"/>
      <c r="B31" s="91" t="s">
        <v>695</v>
      </c>
      <c r="C31" s="91" t="s">
        <v>695</v>
      </c>
      <c r="D31" s="91" t="s">
        <v>695</v>
      </c>
      <c r="E31" s="186" t="s">
        <v>228</v>
      </c>
      <c r="F31" s="84"/>
      <c r="G31" s="84"/>
      <c r="H31" s="84"/>
      <c r="I31" s="84"/>
      <c r="J31" s="84"/>
      <c r="K31" s="84"/>
      <c r="L31" s="84"/>
      <c r="M31" s="84"/>
      <c r="N31" s="108"/>
      <c r="O31" s="198"/>
    </row>
    <row r="32" spans="1:15" ht="27.75" customHeight="1" x14ac:dyDescent="0.2">
      <c r="A32" s="106">
        <v>2141</v>
      </c>
      <c r="B32" s="91" t="s">
        <v>38</v>
      </c>
      <c r="C32" s="91" t="s">
        <v>696</v>
      </c>
      <c r="D32" s="91" t="s">
        <v>39</v>
      </c>
      <c r="E32" s="186" t="s">
        <v>337</v>
      </c>
      <c r="F32" s="84">
        <f>SUM(G32:H32)</f>
        <v>0</v>
      </c>
      <c r="G32" s="84">
        <v>0</v>
      </c>
      <c r="H32" s="84">
        <v>0</v>
      </c>
      <c r="I32" s="84">
        <f>SUM(J32:K32)</f>
        <v>0</v>
      </c>
      <c r="J32" s="84">
        <v>0</v>
      </c>
      <c r="K32" s="84">
        <v>0</v>
      </c>
      <c r="L32" s="84">
        <f>SUM(M32:N32)</f>
        <v>0</v>
      </c>
      <c r="M32" s="84">
        <v>0</v>
      </c>
      <c r="N32" s="108">
        <v>0</v>
      </c>
    </row>
    <row r="33" spans="1:15" ht="33.75" customHeight="1" x14ac:dyDescent="0.2">
      <c r="A33" s="106">
        <v>2150</v>
      </c>
      <c r="B33" s="91" t="s">
        <v>38</v>
      </c>
      <c r="C33" s="91" t="s">
        <v>697</v>
      </c>
      <c r="D33" s="91" t="s">
        <v>694</v>
      </c>
      <c r="E33" s="188" t="s">
        <v>338</v>
      </c>
      <c r="F33" s="84">
        <f>SUM(F35)</f>
        <v>264239.34820000001</v>
      </c>
      <c r="G33" s="84">
        <f t="shared" ref="G33:N33" si="6">SUM(G35)</f>
        <v>10150</v>
      </c>
      <c r="H33" s="84">
        <f t="shared" si="6"/>
        <v>254089.34820000001</v>
      </c>
      <c r="I33" s="84">
        <f t="shared" si="6"/>
        <v>396712.54820000002</v>
      </c>
      <c r="J33" s="84">
        <f t="shared" si="6"/>
        <v>10100</v>
      </c>
      <c r="K33" s="84">
        <f t="shared" si="6"/>
        <v>386612.54820000002</v>
      </c>
      <c r="L33" s="84">
        <f t="shared" si="6"/>
        <v>14195.712000000001</v>
      </c>
      <c r="M33" s="84">
        <f t="shared" si="6"/>
        <v>3376.5120000000002</v>
      </c>
      <c r="N33" s="108">
        <f t="shared" si="6"/>
        <v>10819.2</v>
      </c>
    </row>
    <row r="34" spans="1:15" s="176" customFormat="1" ht="16.5" customHeight="1" x14ac:dyDescent="0.2">
      <c r="A34" s="106"/>
      <c r="B34" s="91" t="s">
        <v>695</v>
      </c>
      <c r="C34" s="91" t="s">
        <v>695</v>
      </c>
      <c r="D34" s="91" t="s">
        <v>695</v>
      </c>
      <c r="E34" s="186" t="s">
        <v>228</v>
      </c>
      <c r="F34" s="84"/>
      <c r="G34" s="84"/>
      <c r="H34" s="84"/>
      <c r="I34" s="84"/>
      <c r="J34" s="84"/>
      <c r="K34" s="84"/>
      <c r="L34" s="84"/>
      <c r="M34" s="84"/>
      <c r="N34" s="108"/>
      <c r="O34" s="198"/>
    </row>
    <row r="35" spans="1:15" ht="31.5" customHeight="1" x14ac:dyDescent="0.2">
      <c r="A35" s="106">
        <v>2151</v>
      </c>
      <c r="B35" s="91" t="s">
        <v>38</v>
      </c>
      <c r="C35" s="91" t="s">
        <v>697</v>
      </c>
      <c r="D35" s="91" t="s">
        <v>39</v>
      </c>
      <c r="E35" s="186" t="s">
        <v>339</v>
      </c>
      <c r="F35" s="84">
        <f>SUM(G35:H35)</f>
        <v>264239.34820000001</v>
      </c>
      <c r="G35" s="84">
        <v>10150</v>
      </c>
      <c r="H35" s="84">
        <v>254089.34820000001</v>
      </c>
      <c r="I35" s="84">
        <f>SUM(J35:K35)</f>
        <v>396712.54820000002</v>
      </c>
      <c r="J35" s="84">
        <v>10100</v>
      </c>
      <c r="K35" s="84">
        <v>386612.54820000002</v>
      </c>
      <c r="L35" s="84">
        <f>SUM(M35:N35)</f>
        <v>14195.712000000001</v>
      </c>
      <c r="M35" s="84">
        <v>3376.5120000000002</v>
      </c>
      <c r="N35" s="108">
        <v>10819.2</v>
      </c>
    </row>
    <row r="36" spans="1:15" ht="34.5" customHeight="1" x14ac:dyDescent="0.2">
      <c r="A36" s="106">
        <v>2160</v>
      </c>
      <c r="B36" s="91" t="s">
        <v>38</v>
      </c>
      <c r="C36" s="91" t="s">
        <v>698</v>
      </c>
      <c r="D36" s="91" t="s">
        <v>694</v>
      </c>
      <c r="E36" s="188" t="s">
        <v>246</v>
      </c>
      <c r="F36" s="84">
        <f>SUM(F38)</f>
        <v>2632958.5278000003</v>
      </c>
      <c r="G36" s="84">
        <f t="shared" ref="G36:N36" si="7">SUM(G38)</f>
        <v>1573018.9557</v>
      </c>
      <c r="H36" s="84">
        <f t="shared" si="7"/>
        <v>1059939.5721</v>
      </c>
      <c r="I36" s="84">
        <f t="shared" si="7"/>
        <v>3688277.719</v>
      </c>
      <c r="J36" s="84">
        <f t="shared" si="7"/>
        <v>1749216.3914000001</v>
      </c>
      <c r="K36" s="84">
        <f t="shared" si="7"/>
        <v>1939061.3276</v>
      </c>
      <c r="L36" s="84">
        <f t="shared" si="7"/>
        <v>976277.93539999996</v>
      </c>
      <c r="M36" s="84">
        <f t="shared" si="7"/>
        <v>598339.64559999993</v>
      </c>
      <c r="N36" s="108">
        <f t="shared" si="7"/>
        <v>377938.28980000003</v>
      </c>
    </row>
    <row r="37" spans="1:15" s="176" customFormat="1" ht="14.25" customHeight="1" x14ac:dyDescent="0.2">
      <c r="A37" s="106"/>
      <c r="B37" s="91" t="s">
        <v>695</v>
      </c>
      <c r="C37" s="91" t="s">
        <v>695</v>
      </c>
      <c r="D37" s="91" t="s">
        <v>695</v>
      </c>
      <c r="E37" s="186" t="s">
        <v>228</v>
      </c>
      <c r="F37" s="84"/>
      <c r="G37" s="84"/>
      <c r="H37" s="84"/>
      <c r="I37" s="84"/>
      <c r="J37" s="84"/>
      <c r="K37" s="84"/>
      <c r="L37" s="84"/>
      <c r="M37" s="84"/>
      <c r="N37" s="108"/>
      <c r="O37" s="198"/>
    </row>
    <row r="38" spans="1:15" ht="28.5" customHeight="1" x14ac:dyDescent="0.2">
      <c r="A38" s="106">
        <v>2161</v>
      </c>
      <c r="B38" s="91" t="s">
        <v>38</v>
      </c>
      <c r="C38" s="91" t="s">
        <v>698</v>
      </c>
      <c r="D38" s="91" t="s">
        <v>39</v>
      </c>
      <c r="E38" s="186" t="s">
        <v>247</v>
      </c>
      <c r="F38" s="84">
        <f>SUM(G38:H38)</f>
        <v>2632958.5278000003</v>
      </c>
      <c r="G38" s="84">
        <v>1573018.9557</v>
      </c>
      <c r="H38" s="84">
        <v>1059939.5721</v>
      </c>
      <c r="I38" s="84">
        <f>SUM(J38:K38)</f>
        <v>3688277.719</v>
      </c>
      <c r="J38" s="84">
        <v>1749216.3914000001</v>
      </c>
      <c r="K38" s="84">
        <v>1939061.3276</v>
      </c>
      <c r="L38" s="84">
        <f>SUM(M38:N38)</f>
        <v>976277.93539999996</v>
      </c>
      <c r="M38" s="84">
        <v>598339.64559999993</v>
      </c>
      <c r="N38" s="108">
        <v>377938.28980000003</v>
      </c>
    </row>
    <row r="39" spans="1:15" ht="23.25" customHeight="1" x14ac:dyDescent="0.2">
      <c r="A39" s="106">
        <v>2170</v>
      </c>
      <c r="B39" s="91" t="s">
        <v>38</v>
      </c>
      <c r="C39" s="91" t="s">
        <v>44</v>
      </c>
      <c r="D39" s="91" t="s">
        <v>694</v>
      </c>
      <c r="E39" s="188" t="s">
        <v>340</v>
      </c>
      <c r="F39" s="84">
        <f>SUM(F41)</f>
        <v>0</v>
      </c>
      <c r="G39" s="84">
        <f t="shared" ref="G39:N39" si="8">SUM(G41)</f>
        <v>0</v>
      </c>
      <c r="H39" s="84">
        <f t="shared" si="8"/>
        <v>0</v>
      </c>
      <c r="I39" s="84">
        <f t="shared" si="8"/>
        <v>0</v>
      </c>
      <c r="J39" s="84">
        <f t="shared" si="8"/>
        <v>0</v>
      </c>
      <c r="K39" s="84">
        <f t="shared" si="8"/>
        <v>0</v>
      </c>
      <c r="L39" s="84">
        <f t="shared" si="8"/>
        <v>0</v>
      </c>
      <c r="M39" s="84">
        <f t="shared" si="8"/>
        <v>0</v>
      </c>
      <c r="N39" s="108">
        <f t="shared" si="8"/>
        <v>0</v>
      </c>
    </row>
    <row r="40" spans="1:15" s="176" customFormat="1" ht="14.25" customHeight="1" x14ac:dyDescent="0.2">
      <c r="A40" s="106"/>
      <c r="B40" s="91" t="s">
        <v>695</v>
      </c>
      <c r="C40" s="91" t="s">
        <v>695</v>
      </c>
      <c r="D40" s="91" t="s">
        <v>695</v>
      </c>
      <c r="E40" s="186" t="s">
        <v>228</v>
      </c>
      <c r="F40" s="84"/>
      <c r="G40" s="84"/>
      <c r="H40" s="84"/>
      <c r="I40" s="84"/>
      <c r="J40" s="84"/>
      <c r="K40" s="84"/>
      <c r="L40" s="84"/>
      <c r="M40" s="84"/>
      <c r="N40" s="108"/>
      <c r="O40" s="198"/>
    </row>
    <row r="41" spans="1:15" ht="18" customHeight="1" x14ac:dyDescent="0.2">
      <c r="A41" s="106">
        <v>2171</v>
      </c>
      <c r="B41" s="91" t="s">
        <v>38</v>
      </c>
      <c r="C41" s="91" t="s">
        <v>44</v>
      </c>
      <c r="D41" s="91" t="s">
        <v>39</v>
      </c>
      <c r="E41" s="186" t="s">
        <v>340</v>
      </c>
      <c r="F41" s="84">
        <f>SUM(G41:H41)</f>
        <v>0</v>
      </c>
      <c r="G41" s="84">
        <v>0</v>
      </c>
      <c r="H41" s="84">
        <v>0</v>
      </c>
      <c r="I41" s="84">
        <f>SUM(J41:K41)</f>
        <v>0</v>
      </c>
      <c r="J41" s="84">
        <v>0</v>
      </c>
      <c r="K41" s="84">
        <v>0</v>
      </c>
      <c r="L41" s="84">
        <f>SUM(M41:N41)</f>
        <v>0</v>
      </c>
      <c r="M41" s="84">
        <v>0</v>
      </c>
      <c r="N41" s="108">
        <v>0</v>
      </c>
    </row>
    <row r="42" spans="1:15" ht="29.25" customHeight="1" x14ac:dyDescent="0.2">
      <c r="A42" s="106">
        <v>2180</v>
      </c>
      <c r="B42" s="91" t="s">
        <v>38</v>
      </c>
      <c r="C42" s="91" t="s">
        <v>45</v>
      </c>
      <c r="D42" s="91" t="s">
        <v>694</v>
      </c>
      <c r="E42" s="188" t="s">
        <v>393</v>
      </c>
      <c r="F42" s="84">
        <f>SUM(F44)</f>
        <v>0</v>
      </c>
      <c r="G42" s="84">
        <f t="shared" ref="G42:N42" si="9">SUM(G44)</f>
        <v>0</v>
      </c>
      <c r="H42" s="84">
        <f t="shared" si="9"/>
        <v>0</v>
      </c>
      <c r="I42" s="84">
        <f t="shared" si="9"/>
        <v>0</v>
      </c>
      <c r="J42" s="84">
        <f t="shared" si="9"/>
        <v>0</v>
      </c>
      <c r="K42" s="84">
        <f t="shared" si="9"/>
        <v>0</v>
      </c>
      <c r="L42" s="84">
        <f t="shared" si="9"/>
        <v>0</v>
      </c>
      <c r="M42" s="84">
        <f t="shared" si="9"/>
        <v>0</v>
      </c>
      <c r="N42" s="108">
        <f t="shared" si="9"/>
        <v>0</v>
      </c>
    </row>
    <row r="43" spans="1:15" s="176" customFormat="1" ht="18.75" customHeight="1" x14ac:dyDescent="0.2">
      <c r="A43" s="106"/>
      <c r="B43" s="91" t="s">
        <v>695</v>
      </c>
      <c r="C43" s="91" t="s">
        <v>695</v>
      </c>
      <c r="D43" s="91" t="s">
        <v>695</v>
      </c>
      <c r="E43" s="186" t="s">
        <v>228</v>
      </c>
      <c r="F43" s="84"/>
      <c r="G43" s="84"/>
      <c r="H43" s="84"/>
      <c r="I43" s="84"/>
      <c r="J43" s="84"/>
      <c r="K43" s="84"/>
      <c r="L43" s="84"/>
      <c r="M43" s="84"/>
      <c r="N43" s="108"/>
      <c r="O43" s="198"/>
    </row>
    <row r="44" spans="1:15" ht="36" customHeight="1" x14ac:dyDescent="0.2">
      <c r="A44" s="106">
        <v>2181</v>
      </c>
      <c r="B44" s="91" t="s">
        <v>38</v>
      </c>
      <c r="C44" s="91" t="s">
        <v>45</v>
      </c>
      <c r="D44" s="91" t="s">
        <v>39</v>
      </c>
      <c r="E44" s="186" t="s">
        <v>393</v>
      </c>
      <c r="F44" s="84">
        <f>SUM(F46:F47)</f>
        <v>0</v>
      </c>
      <c r="G44" s="84">
        <f t="shared" ref="G44:N44" si="10">SUM(G46:G47)</f>
        <v>0</v>
      </c>
      <c r="H44" s="84">
        <f t="shared" si="10"/>
        <v>0</v>
      </c>
      <c r="I44" s="84">
        <f t="shared" si="10"/>
        <v>0</v>
      </c>
      <c r="J44" s="84">
        <f t="shared" si="10"/>
        <v>0</v>
      </c>
      <c r="K44" s="84">
        <f t="shared" si="10"/>
        <v>0</v>
      </c>
      <c r="L44" s="84">
        <f t="shared" si="10"/>
        <v>0</v>
      </c>
      <c r="M44" s="84">
        <f t="shared" si="10"/>
        <v>0</v>
      </c>
      <c r="N44" s="108">
        <f t="shared" si="10"/>
        <v>0</v>
      </c>
    </row>
    <row r="45" spans="1:15" ht="13.5" x14ac:dyDescent="0.2">
      <c r="A45" s="106"/>
      <c r="B45" s="91" t="s">
        <v>695</v>
      </c>
      <c r="C45" s="91" t="s">
        <v>695</v>
      </c>
      <c r="D45" s="91" t="s">
        <v>695</v>
      </c>
      <c r="E45" s="186" t="s">
        <v>228</v>
      </c>
      <c r="F45" s="84"/>
      <c r="G45" s="84"/>
      <c r="H45" s="84"/>
      <c r="I45" s="84"/>
      <c r="J45" s="84"/>
      <c r="K45" s="84"/>
      <c r="L45" s="84"/>
      <c r="M45" s="84"/>
      <c r="N45" s="108"/>
    </row>
    <row r="46" spans="1:15" ht="21" customHeight="1" x14ac:dyDescent="0.2">
      <c r="A46" s="106">
        <v>2182</v>
      </c>
      <c r="B46" s="91" t="s">
        <v>38</v>
      </c>
      <c r="C46" s="91" t="s">
        <v>45</v>
      </c>
      <c r="D46" s="91" t="s">
        <v>39</v>
      </c>
      <c r="E46" s="186" t="s">
        <v>248</v>
      </c>
      <c r="F46" s="84">
        <f>SUM(G46:H46)</f>
        <v>0</v>
      </c>
      <c r="G46" s="84">
        <v>0</v>
      </c>
      <c r="H46" s="84">
        <v>0</v>
      </c>
      <c r="I46" s="84">
        <f>SUM(J46:K46)</f>
        <v>0</v>
      </c>
      <c r="J46" s="84">
        <v>0</v>
      </c>
      <c r="K46" s="84">
        <v>0</v>
      </c>
      <c r="L46" s="84">
        <f>SUM(M46:N46)</f>
        <v>0</v>
      </c>
      <c r="M46" s="84">
        <v>0</v>
      </c>
      <c r="N46" s="108">
        <v>0</v>
      </c>
    </row>
    <row r="47" spans="1:15" ht="23.25" customHeight="1" x14ac:dyDescent="0.2">
      <c r="A47" s="106">
        <v>2183</v>
      </c>
      <c r="B47" s="91" t="s">
        <v>38</v>
      </c>
      <c r="C47" s="91" t="s">
        <v>45</v>
      </c>
      <c r="D47" s="91" t="s">
        <v>39</v>
      </c>
      <c r="E47" s="186" t="s">
        <v>341</v>
      </c>
      <c r="F47" s="84">
        <f>SUM(G47:H47)</f>
        <v>0</v>
      </c>
      <c r="G47" s="84">
        <v>0</v>
      </c>
      <c r="H47" s="84">
        <v>0</v>
      </c>
      <c r="I47" s="84">
        <f>SUM(J47:K47)</f>
        <v>0</v>
      </c>
      <c r="J47" s="84">
        <v>0</v>
      </c>
      <c r="K47" s="84">
        <v>0</v>
      </c>
      <c r="L47" s="84">
        <f>SUM(M47:N47)</f>
        <v>0</v>
      </c>
      <c r="M47" s="84">
        <v>0</v>
      </c>
      <c r="N47" s="108">
        <v>0</v>
      </c>
    </row>
    <row r="48" spans="1:15" s="169" customFormat="1" ht="40.5" customHeight="1" x14ac:dyDescent="0.2">
      <c r="A48" s="149">
        <v>2200</v>
      </c>
      <c r="B48" s="107" t="s">
        <v>42</v>
      </c>
      <c r="C48" s="107" t="s">
        <v>694</v>
      </c>
      <c r="D48" s="107" t="s">
        <v>694</v>
      </c>
      <c r="E48" s="187" t="s">
        <v>231</v>
      </c>
      <c r="F48" s="86">
        <f>SUM(F50,F53,F56,F59,F62)</f>
        <v>76290.8</v>
      </c>
      <c r="G48" s="86">
        <f t="shared" ref="G48:N48" si="11">SUM(G50,G53,G56,G59,G62)</f>
        <v>74040.800000000003</v>
      </c>
      <c r="H48" s="86">
        <f t="shared" si="11"/>
        <v>2250</v>
      </c>
      <c r="I48" s="86">
        <f t="shared" si="11"/>
        <v>93740.800000000003</v>
      </c>
      <c r="J48" s="86">
        <f t="shared" si="11"/>
        <v>79690.8</v>
      </c>
      <c r="K48" s="86">
        <f t="shared" si="11"/>
        <v>14050</v>
      </c>
      <c r="L48" s="86">
        <f t="shared" si="11"/>
        <v>8827.2279999999992</v>
      </c>
      <c r="M48" s="86">
        <f t="shared" si="11"/>
        <v>8827.2279999999992</v>
      </c>
      <c r="N48" s="161">
        <f t="shared" si="11"/>
        <v>0</v>
      </c>
    </row>
    <row r="49" spans="1:15" ht="11.25" customHeight="1" x14ac:dyDescent="0.2">
      <c r="A49" s="106"/>
      <c r="B49" s="91" t="s">
        <v>695</v>
      </c>
      <c r="C49" s="91" t="s">
        <v>695</v>
      </c>
      <c r="D49" s="91" t="s">
        <v>695</v>
      </c>
      <c r="E49" s="186" t="s">
        <v>241</v>
      </c>
      <c r="F49" s="84"/>
      <c r="G49" s="84"/>
      <c r="H49" s="84"/>
      <c r="I49" s="84"/>
      <c r="J49" s="84"/>
      <c r="K49" s="84"/>
      <c r="L49" s="84"/>
      <c r="M49" s="84"/>
      <c r="N49" s="108"/>
    </row>
    <row r="50" spans="1:15" ht="21" customHeight="1" x14ac:dyDescent="0.2">
      <c r="A50" s="106">
        <v>2210</v>
      </c>
      <c r="B50" s="91" t="s">
        <v>42</v>
      </c>
      <c r="C50" s="91" t="s">
        <v>39</v>
      </c>
      <c r="D50" s="91" t="s">
        <v>694</v>
      </c>
      <c r="E50" s="188" t="s">
        <v>249</v>
      </c>
      <c r="F50" s="84">
        <f>SUM(F52)</f>
        <v>1500</v>
      </c>
      <c r="G50" s="84">
        <f t="shared" ref="G50:N50" si="12">SUM(G52)</f>
        <v>1500</v>
      </c>
      <c r="H50" s="84">
        <f t="shared" si="12"/>
        <v>0</v>
      </c>
      <c r="I50" s="84">
        <f t="shared" si="12"/>
        <v>1600</v>
      </c>
      <c r="J50" s="84">
        <f t="shared" si="12"/>
        <v>1600</v>
      </c>
      <c r="K50" s="84">
        <f t="shared" si="12"/>
        <v>0</v>
      </c>
      <c r="L50" s="84">
        <f t="shared" si="12"/>
        <v>300</v>
      </c>
      <c r="M50" s="84">
        <f t="shared" si="12"/>
        <v>300</v>
      </c>
      <c r="N50" s="108">
        <f t="shared" si="12"/>
        <v>0</v>
      </c>
    </row>
    <row r="51" spans="1:15" s="176" customFormat="1" ht="17.25" customHeight="1" x14ac:dyDescent="0.2">
      <c r="A51" s="106"/>
      <c r="B51" s="91" t="s">
        <v>695</v>
      </c>
      <c r="C51" s="91" t="s">
        <v>695</v>
      </c>
      <c r="D51" s="91" t="s">
        <v>695</v>
      </c>
      <c r="E51" s="186" t="s">
        <v>228</v>
      </c>
      <c r="F51" s="84"/>
      <c r="G51" s="84"/>
      <c r="H51" s="84"/>
      <c r="I51" s="84"/>
      <c r="J51" s="84"/>
      <c r="K51" s="84"/>
      <c r="L51" s="84"/>
      <c r="M51" s="84"/>
      <c r="N51" s="108"/>
      <c r="O51" s="198"/>
    </row>
    <row r="52" spans="1:15" ht="19.5" customHeight="1" x14ac:dyDescent="0.2">
      <c r="A52" s="106">
        <v>2211</v>
      </c>
      <c r="B52" s="91" t="s">
        <v>42</v>
      </c>
      <c r="C52" s="91" t="s">
        <v>39</v>
      </c>
      <c r="D52" s="91" t="s">
        <v>39</v>
      </c>
      <c r="E52" s="186" t="s">
        <v>250</v>
      </c>
      <c r="F52" s="84">
        <f>SUM(G52:H52)</f>
        <v>1500</v>
      </c>
      <c r="G52" s="84">
        <v>1500</v>
      </c>
      <c r="H52" s="84">
        <v>0</v>
      </c>
      <c r="I52" s="84">
        <f>SUM(J52:K52)</f>
        <v>1600</v>
      </c>
      <c r="J52" s="84">
        <v>1600</v>
      </c>
      <c r="K52" s="84">
        <v>0</v>
      </c>
      <c r="L52" s="84">
        <f>SUM(M52:N52)</f>
        <v>300</v>
      </c>
      <c r="M52" s="84">
        <v>300</v>
      </c>
      <c r="N52" s="108">
        <v>0</v>
      </c>
    </row>
    <row r="53" spans="1:15" ht="22.5" customHeight="1" x14ac:dyDescent="0.2">
      <c r="A53" s="106">
        <v>2220</v>
      </c>
      <c r="B53" s="91" t="s">
        <v>42</v>
      </c>
      <c r="C53" s="91" t="s">
        <v>40</v>
      </c>
      <c r="D53" s="91" t="s">
        <v>694</v>
      </c>
      <c r="E53" s="188" t="s">
        <v>342</v>
      </c>
      <c r="F53" s="84">
        <f>SUM(F55)</f>
        <v>33710.800000000003</v>
      </c>
      <c r="G53" s="84">
        <f t="shared" ref="G53:N53" si="13">SUM(G55)</f>
        <v>31460.799999999999</v>
      </c>
      <c r="H53" s="84">
        <f t="shared" si="13"/>
        <v>2250</v>
      </c>
      <c r="I53" s="84">
        <f t="shared" si="13"/>
        <v>52450.8</v>
      </c>
      <c r="J53" s="84">
        <f t="shared" si="13"/>
        <v>38400.800000000003</v>
      </c>
      <c r="K53" s="84">
        <f t="shared" si="13"/>
        <v>14050</v>
      </c>
      <c r="L53" s="84">
        <f t="shared" si="13"/>
        <v>249.97</v>
      </c>
      <c r="M53" s="84">
        <f t="shared" si="13"/>
        <v>249.97</v>
      </c>
      <c r="N53" s="108">
        <f t="shared" si="13"/>
        <v>0</v>
      </c>
    </row>
    <row r="54" spans="1:15" s="176" customFormat="1" ht="18" customHeight="1" x14ac:dyDescent="0.2">
      <c r="A54" s="106"/>
      <c r="B54" s="91" t="s">
        <v>695</v>
      </c>
      <c r="C54" s="91" t="s">
        <v>695</v>
      </c>
      <c r="D54" s="91" t="s">
        <v>695</v>
      </c>
      <c r="E54" s="186" t="s">
        <v>228</v>
      </c>
      <c r="F54" s="84"/>
      <c r="G54" s="84"/>
      <c r="H54" s="84"/>
      <c r="I54" s="84"/>
      <c r="J54" s="84"/>
      <c r="K54" s="84"/>
      <c r="L54" s="84"/>
      <c r="M54" s="84"/>
      <c r="N54" s="108"/>
      <c r="O54" s="198"/>
    </row>
    <row r="55" spans="1:15" ht="25.5" customHeight="1" x14ac:dyDescent="0.2">
      <c r="A55" s="106">
        <v>2221</v>
      </c>
      <c r="B55" s="91" t="s">
        <v>42</v>
      </c>
      <c r="C55" s="91" t="s">
        <v>40</v>
      </c>
      <c r="D55" s="91" t="s">
        <v>39</v>
      </c>
      <c r="E55" s="186" t="s">
        <v>343</v>
      </c>
      <c r="F55" s="84">
        <f>SUM(G55:H55)</f>
        <v>33710.800000000003</v>
      </c>
      <c r="G55" s="84">
        <v>31460.799999999999</v>
      </c>
      <c r="H55" s="84">
        <v>2250</v>
      </c>
      <c r="I55" s="84">
        <f>SUM(J55:K55)</f>
        <v>52450.8</v>
      </c>
      <c r="J55" s="84">
        <v>38400.800000000003</v>
      </c>
      <c r="K55" s="84">
        <v>14050</v>
      </c>
      <c r="L55" s="84">
        <f>SUM(M55:N55)</f>
        <v>249.97</v>
      </c>
      <c r="M55" s="84">
        <v>249.97</v>
      </c>
      <c r="N55" s="108">
        <v>0</v>
      </c>
    </row>
    <row r="56" spans="1:15" ht="17.25" customHeight="1" x14ac:dyDescent="0.2">
      <c r="A56" s="106">
        <v>2230</v>
      </c>
      <c r="B56" s="91" t="s">
        <v>42</v>
      </c>
      <c r="C56" s="91" t="s">
        <v>41</v>
      </c>
      <c r="D56" s="91" t="s">
        <v>694</v>
      </c>
      <c r="E56" s="188" t="s">
        <v>386</v>
      </c>
      <c r="F56" s="84">
        <f>SUM(F58)</f>
        <v>100</v>
      </c>
      <c r="G56" s="84">
        <f t="shared" ref="G56:N56" si="14">SUM(G58)</f>
        <v>100</v>
      </c>
      <c r="H56" s="84">
        <f t="shared" si="14"/>
        <v>0</v>
      </c>
      <c r="I56" s="84">
        <f t="shared" si="14"/>
        <v>100</v>
      </c>
      <c r="J56" s="84">
        <f t="shared" si="14"/>
        <v>100</v>
      </c>
      <c r="K56" s="84">
        <f t="shared" si="14"/>
        <v>0</v>
      </c>
      <c r="L56" s="84">
        <f t="shared" si="14"/>
        <v>0</v>
      </c>
      <c r="M56" s="84">
        <f t="shared" si="14"/>
        <v>0</v>
      </c>
      <c r="N56" s="108">
        <f t="shared" si="14"/>
        <v>0</v>
      </c>
    </row>
    <row r="57" spans="1:15" s="176" customFormat="1" ht="14.25" customHeight="1" x14ac:dyDescent="0.2">
      <c r="A57" s="106"/>
      <c r="B57" s="91" t="s">
        <v>695</v>
      </c>
      <c r="C57" s="91" t="s">
        <v>695</v>
      </c>
      <c r="D57" s="91" t="s">
        <v>695</v>
      </c>
      <c r="E57" s="186" t="s">
        <v>228</v>
      </c>
      <c r="F57" s="84"/>
      <c r="G57" s="84"/>
      <c r="H57" s="84"/>
      <c r="I57" s="84"/>
      <c r="J57" s="84"/>
      <c r="K57" s="84"/>
      <c r="L57" s="84"/>
      <c r="M57" s="84"/>
      <c r="N57" s="108"/>
      <c r="O57" s="198"/>
    </row>
    <row r="58" spans="1:15" ht="19.5" customHeight="1" x14ac:dyDescent="0.2">
      <c r="A58" s="106">
        <v>2231</v>
      </c>
      <c r="B58" s="91" t="s">
        <v>42</v>
      </c>
      <c r="C58" s="91" t="s">
        <v>41</v>
      </c>
      <c r="D58" s="91" t="s">
        <v>39</v>
      </c>
      <c r="E58" s="186" t="s">
        <v>387</v>
      </c>
      <c r="F58" s="84">
        <f>SUM(G58:H58)</f>
        <v>100</v>
      </c>
      <c r="G58" s="84">
        <v>100</v>
      </c>
      <c r="H58" s="84">
        <v>0</v>
      </c>
      <c r="I58" s="84">
        <f>SUM(J58:K58)</f>
        <v>100</v>
      </c>
      <c r="J58" s="84">
        <v>100</v>
      </c>
      <c r="K58" s="84">
        <v>0</v>
      </c>
      <c r="L58" s="84">
        <f>SUM(M58:N58)</f>
        <v>0</v>
      </c>
      <c r="M58" s="84">
        <v>0</v>
      </c>
      <c r="N58" s="108">
        <v>0</v>
      </c>
    </row>
    <row r="59" spans="1:15" ht="31.5" customHeight="1" x14ac:dyDescent="0.2">
      <c r="A59" s="106">
        <v>2240</v>
      </c>
      <c r="B59" s="91" t="s">
        <v>42</v>
      </c>
      <c r="C59" s="91" t="s">
        <v>696</v>
      </c>
      <c r="D59" s="91" t="s">
        <v>694</v>
      </c>
      <c r="E59" s="188" t="s">
        <v>344</v>
      </c>
      <c r="F59" s="84">
        <f>SUM(F61)</f>
        <v>0</v>
      </c>
      <c r="G59" s="84">
        <f t="shared" ref="G59:N59" si="15">SUM(G61)</f>
        <v>0</v>
      </c>
      <c r="H59" s="84">
        <f t="shared" si="15"/>
        <v>0</v>
      </c>
      <c r="I59" s="84">
        <f t="shared" si="15"/>
        <v>0</v>
      </c>
      <c r="J59" s="84">
        <f t="shared" si="15"/>
        <v>0</v>
      </c>
      <c r="K59" s="84">
        <f t="shared" si="15"/>
        <v>0</v>
      </c>
      <c r="L59" s="84">
        <f t="shared" si="15"/>
        <v>0</v>
      </c>
      <c r="M59" s="84">
        <f t="shared" si="15"/>
        <v>0</v>
      </c>
      <c r="N59" s="108">
        <f t="shared" si="15"/>
        <v>0</v>
      </c>
    </row>
    <row r="60" spans="1:15" s="176" customFormat="1" ht="15.75" customHeight="1" x14ac:dyDescent="0.2">
      <c r="A60" s="106"/>
      <c r="B60" s="91" t="s">
        <v>695</v>
      </c>
      <c r="C60" s="91" t="s">
        <v>695</v>
      </c>
      <c r="D60" s="91" t="s">
        <v>695</v>
      </c>
      <c r="E60" s="186" t="s">
        <v>228</v>
      </c>
      <c r="F60" s="84"/>
      <c r="G60" s="84"/>
      <c r="H60" s="84"/>
      <c r="I60" s="84"/>
      <c r="J60" s="84"/>
      <c r="K60" s="84"/>
      <c r="L60" s="84"/>
      <c r="M60" s="84"/>
      <c r="N60" s="108"/>
      <c r="O60" s="198"/>
    </row>
    <row r="61" spans="1:15" ht="30" customHeight="1" x14ac:dyDescent="0.2">
      <c r="A61" s="106">
        <v>2241</v>
      </c>
      <c r="B61" s="91" t="s">
        <v>42</v>
      </c>
      <c r="C61" s="91" t="s">
        <v>696</v>
      </c>
      <c r="D61" s="91" t="s">
        <v>39</v>
      </c>
      <c r="E61" s="186" t="s">
        <v>344</v>
      </c>
      <c r="F61" s="84">
        <f>SUM(G61:H61)</f>
        <v>0</v>
      </c>
      <c r="G61" s="84">
        <v>0</v>
      </c>
      <c r="H61" s="84">
        <v>0</v>
      </c>
      <c r="I61" s="84">
        <f>SUM(J61:K61)</f>
        <v>0</v>
      </c>
      <c r="J61" s="84">
        <v>0</v>
      </c>
      <c r="K61" s="84">
        <v>0</v>
      </c>
      <c r="L61" s="84">
        <f>SUM(M61:N61)</f>
        <v>0</v>
      </c>
      <c r="M61" s="84">
        <v>0</v>
      </c>
      <c r="N61" s="108">
        <v>0</v>
      </c>
    </row>
    <row r="62" spans="1:15" ht="20.25" customHeight="1" x14ac:dyDescent="0.2">
      <c r="A62" s="106">
        <v>2250</v>
      </c>
      <c r="B62" s="91" t="s">
        <v>42</v>
      </c>
      <c r="C62" s="91" t="s">
        <v>697</v>
      </c>
      <c r="D62" s="91" t="s">
        <v>694</v>
      </c>
      <c r="E62" s="188" t="s">
        <v>251</v>
      </c>
      <c r="F62" s="84">
        <f>SUM(F64)</f>
        <v>40980</v>
      </c>
      <c r="G62" s="84">
        <f t="shared" ref="G62:N62" si="16">SUM(G64)</f>
        <v>40980</v>
      </c>
      <c r="H62" s="84">
        <f t="shared" si="16"/>
        <v>0</v>
      </c>
      <c r="I62" s="84">
        <f t="shared" si="16"/>
        <v>39590</v>
      </c>
      <c r="J62" s="84">
        <f t="shared" si="16"/>
        <v>39590</v>
      </c>
      <c r="K62" s="84">
        <f t="shared" si="16"/>
        <v>0</v>
      </c>
      <c r="L62" s="84">
        <f t="shared" si="16"/>
        <v>8277.2579999999998</v>
      </c>
      <c r="M62" s="84">
        <f t="shared" si="16"/>
        <v>8277.2579999999998</v>
      </c>
      <c r="N62" s="108">
        <f t="shared" si="16"/>
        <v>0</v>
      </c>
    </row>
    <row r="63" spans="1:15" s="176" customFormat="1" ht="13.5" customHeight="1" x14ac:dyDescent="0.2">
      <c r="A63" s="106"/>
      <c r="B63" s="91" t="s">
        <v>695</v>
      </c>
      <c r="C63" s="91" t="s">
        <v>695</v>
      </c>
      <c r="D63" s="91" t="s">
        <v>695</v>
      </c>
      <c r="E63" s="186" t="s">
        <v>228</v>
      </c>
      <c r="F63" s="84"/>
      <c r="G63" s="84"/>
      <c r="H63" s="84"/>
      <c r="I63" s="84"/>
      <c r="J63" s="84"/>
      <c r="K63" s="84"/>
      <c r="L63" s="84"/>
      <c r="M63" s="84"/>
      <c r="N63" s="108"/>
      <c r="O63" s="198"/>
    </row>
    <row r="64" spans="1:15" ht="18.75" customHeight="1" x14ac:dyDescent="0.2">
      <c r="A64" s="106">
        <v>2251</v>
      </c>
      <c r="B64" s="91" t="s">
        <v>42</v>
      </c>
      <c r="C64" s="91" t="s">
        <v>697</v>
      </c>
      <c r="D64" s="91" t="s">
        <v>39</v>
      </c>
      <c r="E64" s="186" t="s">
        <v>251</v>
      </c>
      <c r="F64" s="84">
        <f>SUM(G64:H64)</f>
        <v>40980</v>
      </c>
      <c r="G64" s="84">
        <v>40980</v>
      </c>
      <c r="H64" s="84">
        <v>0</v>
      </c>
      <c r="I64" s="84">
        <f>SUM(J64:K64)</f>
        <v>39590</v>
      </c>
      <c r="J64" s="84">
        <v>39590</v>
      </c>
      <c r="K64" s="84">
        <v>0</v>
      </c>
      <c r="L64" s="84">
        <f>SUM(M64:N64)</f>
        <v>8277.2579999999998</v>
      </c>
      <c r="M64" s="84">
        <v>8277.2579999999998</v>
      </c>
      <c r="N64" s="108">
        <v>0</v>
      </c>
    </row>
    <row r="65" spans="1:15" s="169" customFormat="1" ht="71.25" customHeight="1" x14ac:dyDescent="0.2">
      <c r="A65" s="149">
        <v>2300</v>
      </c>
      <c r="B65" s="107" t="s">
        <v>43</v>
      </c>
      <c r="C65" s="107" t="s">
        <v>694</v>
      </c>
      <c r="D65" s="107" t="s">
        <v>694</v>
      </c>
      <c r="E65" s="196" t="s">
        <v>699</v>
      </c>
      <c r="F65" s="86">
        <f t="shared" ref="F65:N65" si="17">SUM(F67,F72,F75,F79,F82,F85,F88,F91)</f>
        <v>17045</v>
      </c>
      <c r="G65" s="86">
        <f t="shared" si="17"/>
        <v>14445</v>
      </c>
      <c r="H65" s="86">
        <f t="shared" si="17"/>
        <v>2600</v>
      </c>
      <c r="I65" s="86">
        <f t="shared" si="17"/>
        <v>18270.000599999999</v>
      </c>
      <c r="J65" s="86">
        <f t="shared" si="17"/>
        <v>14670.000599999999</v>
      </c>
      <c r="K65" s="86">
        <f t="shared" si="17"/>
        <v>3600</v>
      </c>
      <c r="L65" s="86">
        <f t="shared" si="17"/>
        <v>3149</v>
      </c>
      <c r="M65" s="86">
        <f t="shared" si="17"/>
        <v>646</v>
      </c>
      <c r="N65" s="161">
        <f t="shared" si="17"/>
        <v>2503</v>
      </c>
    </row>
    <row r="66" spans="1:15" ht="19.5" customHeight="1" x14ac:dyDescent="0.2">
      <c r="A66" s="106"/>
      <c r="B66" s="91" t="s">
        <v>695</v>
      </c>
      <c r="C66" s="91" t="s">
        <v>695</v>
      </c>
      <c r="D66" s="91" t="s">
        <v>695</v>
      </c>
      <c r="E66" s="186" t="s">
        <v>241</v>
      </c>
      <c r="F66" s="84"/>
      <c r="G66" s="84"/>
      <c r="H66" s="84"/>
      <c r="I66" s="84"/>
      <c r="J66" s="84"/>
      <c r="K66" s="84"/>
      <c r="L66" s="84"/>
      <c r="M66" s="84"/>
      <c r="N66" s="108"/>
    </row>
    <row r="67" spans="1:15" ht="19.5" customHeight="1" x14ac:dyDescent="0.2">
      <c r="A67" s="106">
        <v>2310</v>
      </c>
      <c r="B67" s="91" t="s">
        <v>43</v>
      </c>
      <c r="C67" s="91" t="s">
        <v>39</v>
      </c>
      <c r="D67" s="91" t="s">
        <v>694</v>
      </c>
      <c r="E67" s="188" t="s">
        <v>252</v>
      </c>
      <c r="F67" s="84">
        <f>SUM(F69:F71)</f>
        <v>200</v>
      </c>
      <c r="G67" s="84">
        <f t="shared" ref="G67:N67" si="18">SUM(G69:G71)</f>
        <v>200</v>
      </c>
      <c r="H67" s="84">
        <f t="shared" si="18"/>
        <v>0</v>
      </c>
      <c r="I67" s="84">
        <f t="shared" si="18"/>
        <v>1200</v>
      </c>
      <c r="J67" s="84">
        <f t="shared" si="18"/>
        <v>200</v>
      </c>
      <c r="K67" s="84">
        <f t="shared" si="18"/>
        <v>1000</v>
      </c>
      <c r="L67" s="84">
        <f t="shared" si="18"/>
        <v>0</v>
      </c>
      <c r="M67" s="84">
        <f t="shared" si="18"/>
        <v>0</v>
      </c>
      <c r="N67" s="108">
        <f t="shared" si="18"/>
        <v>0</v>
      </c>
    </row>
    <row r="68" spans="1:15" s="176" customFormat="1" ht="12.75" customHeight="1" x14ac:dyDescent="0.2">
      <c r="A68" s="106"/>
      <c r="B68" s="91" t="s">
        <v>695</v>
      </c>
      <c r="C68" s="91" t="s">
        <v>695</v>
      </c>
      <c r="D68" s="91" t="s">
        <v>695</v>
      </c>
      <c r="E68" s="186" t="s">
        <v>228</v>
      </c>
      <c r="F68" s="84"/>
      <c r="G68" s="84"/>
      <c r="H68" s="84"/>
      <c r="I68" s="84"/>
      <c r="J68" s="84"/>
      <c r="K68" s="84"/>
      <c r="L68" s="84"/>
      <c r="M68" s="84"/>
      <c r="N68" s="108"/>
      <c r="O68" s="198"/>
    </row>
    <row r="69" spans="1:15" ht="21.75" customHeight="1" x14ac:dyDescent="0.2">
      <c r="A69" s="106">
        <v>2311</v>
      </c>
      <c r="B69" s="91" t="s">
        <v>43</v>
      </c>
      <c r="C69" s="91" t="s">
        <v>39</v>
      </c>
      <c r="D69" s="91" t="s">
        <v>39</v>
      </c>
      <c r="E69" s="186" t="s">
        <v>253</v>
      </c>
      <c r="F69" s="84">
        <f>SUM(G69:H69)</f>
        <v>200</v>
      </c>
      <c r="G69" s="84">
        <v>200</v>
      </c>
      <c r="H69" s="84">
        <v>0</v>
      </c>
      <c r="I69" s="84">
        <f>SUM(J69:K69)</f>
        <v>1200</v>
      </c>
      <c r="J69" s="84">
        <v>200</v>
      </c>
      <c r="K69" s="84">
        <v>1000</v>
      </c>
      <c r="L69" s="84">
        <f>SUM(M69:N69)</f>
        <v>0</v>
      </c>
      <c r="M69" s="84">
        <v>0</v>
      </c>
      <c r="N69" s="108">
        <v>0</v>
      </c>
    </row>
    <row r="70" spans="1:15" ht="21" customHeight="1" x14ac:dyDescent="0.2">
      <c r="A70" s="106">
        <v>2312</v>
      </c>
      <c r="B70" s="91" t="s">
        <v>43</v>
      </c>
      <c r="C70" s="91" t="s">
        <v>39</v>
      </c>
      <c r="D70" s="91" t="s">
        <v>40</v>
      </c>
      <c r="E70" s="186" t="s">
        <v>254</v>
      </c>
      <c r="F70" s="84">
        <f>SUM(G70:H70)</f>
        <v>0</v>
      </c>
      <c r="G70" s="84">
        <v>0</v>
      </c>
      <c r="H70" s="84">
        <v>0</v>
      </c>
      <c r="I70" s="84">
        <f>SUM(J70:K70)</f>
        <v>0</v>
      </c>
      <c r="J70" s="84">
        <v>0</v>
      </c>
      <c r="K70" s="84">
        <v>0</v>
      </c>
      <c r="L70" s="84">
        <f>SUM(M70:N70)</f>
        <v>0</v>
      </c>
      <c r="M70" s="84">
        <v>0</v>
      </c>
      <c r="N70" s="108">
        <v>0</v>
      </c>
    </row>
    <row r="71" spans="1:15" ht="22.5" customHeight="1" x14ac:dyDescent="0.2">
      <c r="A71" s="106">
        <v>2313</v>
      </c>
      <c r="B71" s="91" t="s">
        <v>43</v>
      </c>
      <c r="C71" s="91" t="s">
        <v>39</v>
      </c>
      <c r="D71" s="91" t="s">
        <v>41</v>
      </c>
      <c r="E71" s="186" t="s">
        <v>255</v>
      </c>
      <c r="F71" s="84">
        <f>SUM(G71:H71)</f>
        <v>0</v>
      </c>
      <c r="G71" s="84">
        <v>0</v>
      </c>
      <c r="H71" s="84">
        <v>0</v>
      </c>
      <c r="I71" s="84">
        <f>SUM(J71:K71)</f>
        <v>0</v>
      </c>
      <c r="J71" s="84">
        <v>0</v>
      </c>
      <c r="K71" s="84">
        <v>0</v>
      </c>
      <c r="L71" s="84">
        <f>SUM(M71:N71)</f>
        <v>0</v>
      </c>
      <c r="M71" s="84">
        <v>0</v>
      </c>
      <c r="N71" s="108">
        <v>0</v>
      </c>
    </row>
    <row r="72" spans="1:15" ht="19.5" customHeight="1" x14ac:dyDescent="0.2">
      <c r="A72" s="106">
        <v>2320</v>
      </c>
      <c r="B72" s="91" t="s">
        <v>43</v>
      </c>
      <c r="C72" s="91" t="s">
        <v>40</v>
      </c>
      <c r="D72" s="91" t="s">
        <v>694</v>
      </c>
      <c r="E72" s="188" t="s">
        <v>329</v>
      </c>
      <c r="F72" s="84">
        <f>SUM(F74)</f>
        <v>14845</v>
      </c>
      <c r="G72" s="84">
        <f t="shared" ref="G72:N72" si="19">SUM(G74)</f>
        <v>12245</v>
      </c>
      <c r="H72" s="84">
        <f t="shared" si="19"/>
        <v>2600</v>
      </c>
      <c r="I72" s="84">
        <f t="shared" si="19"/>
        <v>15070.000599999999</v>
      </c>
      <c r="J72" s="84">
        <f t="shared" si="19"/>
        <v>12470.000599999999</v>
      </c>
      <c r="K72" s="84">
        <f t="shared" si="19"/>
        <v>2600</v>
      </c>
      <c r="L72" s="84">
        <f t="shared" si="19"/>
        <v>3149</v>
      </c>
      <c r="M72" s="84">
        <f t="shared" si="19"/>
        <v>646</v>
      </c>
      <c r="N72" s="108">
        <f t="shared" si="19"/>
        <v>2503</v>
      </c>
    </row>
    <row r="73" spans="1:15" s="176" customFormat="1" ht="14.25" customHeight="1" x14ac:dyDescent="0.2">
      <c r="A73" s="106"/>
      <c r="B73" s="91" t="s">
        <v>695</v>
      </c>
      <c r="C73" s="91" t="s">
        <v>695</v>
      </c>
      <c r="D73" s="91" t="s">
        <v>695</v>
      </c>
      <c r="E73" s="186" t="s">
        <v>228</v>
      </c>
      <c r="F73" s="84"/>
      <c r="G73" s="84"/>
      <c r="H73" s="84"/>
      <c r="I73" s="84"/>
      <c r="J73" s="84"/>
      <c r="K73" s="84"/>
      <c r="L73" s="84"/>
      <c r="M73" s="84"/>
      <c r="N73" s="108"/>
      <c r="O73" s="198"/>
    </row>
    <row r="74" spans="1:15" ht="26.25" customHeight="1" x14ac:dyDescent="0.2">
      <c r="A74" s="106">
        <v>2321</v>
      </c>
      <c r="B74" s="91" t="s">
        <v>43</v>
      </c>
      <c r="C74" s="91" t="s">
        <v>40</v>
      </c>
      <c r="D74" s="91" t="s">
        <v>39</v>
      </c>
      <c r="E74" s="186" t="s">
        <v>330</v>
      </c>
      <c r="F74" s="84">
        <f>SUM(G74:H74)</f>
        <v>14845</v>
      </c>
      <c r="G74" s="84">
        <v>12245</v>
      </c>
      <c r="H74" s="84">
        <v>2600</v>
      </c>
      <c r="I74" s="84">
        <f>SUM(J74:K74)</f>
        <v>15070.000599999999</v>
      </c>
      <c r="J74" s="84">
        <v>12470.000599999999</v>
      </c>
      <c r="K74" s="84">
        <v>2600</v>
      </c>
      <c r="L74" s="84">
        <f>SUM(M74:N74)</f>
        <v>3149</v>
      </c>
      <c r="M74" s="84">
        <v>646</v>
      </c>
      <c r="N74" s="108">
        <v>2503</v>
      </c>
    </row>
    <row r="75" spans="1:15" ht="39.75" customHeight="1" x14ac:dyDescent="0.2">
      <c r="A75" s="106">
        <v>2330</v>
      </c>
      <c r="B75" s="91" t="s">
        <v>43</v>
      </c>
      <c r="C75" s="91" t="s">
        <v>41</v>
      </c>
      <c r="D75" s="91" t="s">
        <v>694</v>
      </c>
      <c r="E75" s="188" t="s">
        <v>256</v>
      </c>
      <c r="F75" s="84">
        <f>SUM(F77:F78)</f>
        <v>2000</v>
      </c>
      <c r="G75" s="84">
        <f t="shared" ref="G75:N75" si="20">SUM(G77:G78)</f>
        <v>2000</v>
      </c>
      <c r="H75" s="84">
        <f t="shared" si="20"/>
        <v>0</v>
      </c>
      <c r="I75" s="84">
        <f t="shared" si="20"/>
        <v>2000</v>
      </c>
      <c r="J75" s="84">
        <f t="shared" si="20"/>
        <v>2000</v>
      </c>
      <c r="K75" s="84">
        <f t="shared" si="20"/>
        <v>0</v>
      </c>
      <c r="L75" s="84">
        <f t="shared" si="20"/>
        <v>0</v>
      </c>
      <c r="M75" s="84">
        <f t="shared" si="20"/>
        <v>0</v>
      </c>
      <c r="N75" s="108">
        <f t="shared" si="20"/>
        <v>0</v>
      </c>
    </row>
    <row r="76" spans="1:15" s="176" customFormat="1" ht="16.5" customHeight="1" x14ac:dyDescent="0.2">
      <c r="A76" s="106"/>
      <c r="B76" s="91" t="s">
        <v>695</v>
      </c>
      <c r="C76" s="91" t="s">
        <v>695</v>
      </c>
      <c r="D76" s="91" t="s">
        <v>695</v>
      </c>
      <c r="E76" s="186" t="s">
        <v>228</v>
      </c>
      <c r="F76" s="84"/>
      <c r="G76" s="84"/>
      <c r="H76" s="84"/>
      <c r="I76" s="84"/>
      <c r="J76" s="84"/>
      <c r="K76" s="84"/>
      <c r="L76" s="84"/>
      <c r="M76" s="84"/>
      <c r="N76" s="108"/>
      <c r="O76" s="198"/>
    </row>
    <row r="77" spans="1:15" ht="20.25" customHeight="1" x14ac:dyDescent="0.2">
      <c r="A77" s="106">
        <v>2331</v>
      </c>
      <c r="B77" s="91" t="s">
        <v>43</v>
      </c>
      <c r="C77" s="91" t="s">
        <v>41</v>
      </c>
      <c r="D77" s="91" t="s">
        <v>39</v>
      </c>
      <c r="E77" s="186" t="s">
        <v>215</v>
      </c>
      <c r="F77" s="84">
        <f>SUM(G77:H77)</f>
        <v>2000</v>
      </c>
      <c r="G77" s="84">
        <v>2000</v>
      </c>
      <c r="H77" s="84">
        <v>0</v>
      </c>
      <c r="I77" s="84">
        <f>SUM(J77:K77)</f>
        <v>2000</v>
      </c>
      <c r="J77" s="84">
        <v>2000</v>
      </c>
      <c r="K77" s="84">
        <v>0</v>
      </c>
      <c r="L77" s="84">
        <f>SUM(M77:N77)</f>
        <v>0</v>
      </c>
      <c r="M77" s="84">
        <v>0</v>
      </c>
      <c r="N77" s="108">
        <v>0</v>
      </c>
    </row>
    <row r="78" spans="1:15" ht="18.75" customHeight="1" x14ac:dyDescent="0.2">
      <c r="A78" s="106">
        <v>2332</v>
      </c>
      <c r="B78" s="91" t="s">
        <v>43</v>
      </c>
      <c r="C78" s="91" t="s">
        <v>41</v>
      </c>
      <c r="D78" s="91" t="s">
        <v>40</v>
      </c>
      <c r="E78" s="186" t="s">
        <v>257</v>
      </c>
      <c r="F78" s="84">
        <f>SUM(G78:H78)</f>
        <v>0</v>
      </c>
      <c r="G78" s="84">
        <v>0</v>
      </c>
      <c r="H78" s="84">
        <v>0</v>
      </c>
      <c r="I78" s="84">
        <f>SUM(J78:K78)</f>
        <v>0</v>
      </c>
      <c r="J78" s="84">
        <v>0</v>
      </c>
      <c r="K78" s="84">
        <v>0</v>
      </c>
      <c r="L78" s="84">
        <f>SUM(M78:N78)</f>
        <v>0</v>
      </c>
      <c r="M78" s="84">
        <v>0</v>
      </c>
      <c r="N78" s="108">
        <v>0</v>
      </c>
    </row>
    <row r="79" spans="1:15" ht="21" customHeight="1" x14ac:dyDescent="0.2">
      <c r="A79" s="106">
        <v>2340</v>
      </c>
      <c r="B79" s="91" t="s">
        <v>43</v>
      </c>
      <c r="C79" s="91" t="s">
        <v>696</v>
      </c>
      <c r="D79" s="91" t="s">
        <v>694</v>
      </c>
      <c r="E79" s="188" t="s">
        <v>258</v>
      </c>
      <c r="F79" s="84">
        <f>SUM(F81)</f>
        <v>0</v>
      </c>
      <c r="G79" s="84">
        <f t="shared" ref="G79:N79" si="21">SUM(G81)</f>
        <v>0</v>
      </c>
      <c r="H79" s="84">
        <f t="shared" si="21"/>
        <v>0</v>
      </c>
      <c r="I79" s="84">
        <f t="shared" si="21"/>
        <v>0</v>
      </c>
      <c r="J79" s="84">
        <f t="shared" si="21"/>
        <v>0</v>
      </c>
      <c r="K79" s="84">
        <f t="shared" si="21"/>
        <v>0</v>
      </c>
      <c r="L79" s="84">
        <f t="shared" si="21"/>
        <v>0</v>
      </c>
      <c r="M79" s="84">
        <f t="shared" si="21"/>
        <v>0</v>
      </c>
      <c r="N79" s="108">
        <f t="shared" si="21"/>
        <v>0</v>
      </c>
    </row>
    <row r="80" spans="1:15" s="176" customFormat="1" ht="14.25" customHeight="1" x14ac:dyDescent="0.2">
      <c r="A80" s="106"/>
      <c r="B80" s="91" t="s">
        <v>695</v>
      </c>
      <c r="C80" s="91" t="s">
        <v>695</v>
      </c>
      <c r="D80" s="91" t="s">
        <v>695</v>
      </c>
      <c r="E80" s="186" t="s">
        <v>228</v>
      </c>
      <c r="F80" s="84"/>
      <c r="G80" s="84"/>
      <c r="H80" s="84"/>
      <c r="I80" s="84"/>
      <c r="J80" s="84"/>
      <c r="K80" s="84"/>
      <c r="L80" s="84"/>
      <c r="M80" s="84"/>
      <c r="N80" s="108"/>
      <c r="O80" s="198"/>
    </row>
    <row r="81" spans="1:15" ht="18.75" customHeight="1" x14ac:dyDescent="0.2">
      <c r="A81" s="106">
        <v>2341</v>
      </c>
      <c r="B81" s="91" t="s">
        <v>43</v>
      </c>
      <c r="C81" s="91" t="s">
        <v>696</v>
      </c>
      <c r="D81" s="91" t="s">
        <v>39</v>
      </c>
      <c r="E81" s="186" t="s">
        <v>258</v>
      </c>
      <c r="F81" s="84">
        <f>SUM(G81:H81)</f>
        <v>0</v>
      </c>
      <c r="G81" s="84">
        <v>0</v>
      </c>
      <c r="H81" s="84">
        <v>0</v>
      </c>
      <c r="I81" s="84">
        <f>SUM(J81:K81)</f>
        <v>0</v>
      </c>
      <c r="J81" s="84">
        <v>0</v>
      </c>
      <c r="K81" s="84">
        <v>0</v>
      </c>
      <c r="L81" s="84">
        <f>SUM(M81:N81)</f>
        <v>0</v>
      </c>
      <c r="M81" s="84">
        <v>0</v>
      </c>
      <c r="N81" s="108">
        <v>0</v>
      </c>
    </row>
    <row r="82" spans="1:15" ht="21" customHeight="1" x14ac:dyDescent="0.2">
      <c r="A82" s="106">
        <v>2350</v>
      </c>
      <c r="B82" s="91" t="s">
        <v>43</v>
      </c>
      <c r="C82" s="91" t="s">
        <v>697</v>
      </c>
      <c r="D82" s="91" t="s">
        <v>694</v>
      </c>
      <c r="E82" s="188" t="s">
        <v>216</v>
      </c>
      <c r="F82" s="84">
        <f>SUM(F84)</f>
        <v>0</v>
      </c>
      <c r="G82" s="84">
        <f t="shared" ref="G82:N82" si="22">SUM(G84)</f>
        <v>0</v>
      </c>
      <c r="H82" s="84">
        <f t="shared" si="22"/>
        <v>0</v>
      </c>
      <c r="I82" s="84">
        <f t="shared" si="22"/>
        <v>0</v>
      </c>
      <c r="J82" s="84">
        <f t="shared" si="22"/>
        <v>0</v>
      </c>
      <c r="K82" s="84">
        <f t="shared" si="22"/>
        <v>0</v>
      </c>
      <c r="L82" s="84">
        <f t="shared" si="22"/>
        <v>0</v>
      </c>
      <c r="M82" s="84">
        <f t="shared" si="22"/>
        <v>0</v>
      </c>
      <c r="N82" s="108">
        <f t="shared" si="22"/>
        <v>0</v>
      </c>
    </row>
    <row r="83" spans="1:15" s="176" customFormat="1" ht="14.25" customHeight="1" x14ac:dyDescent="0.2">
      <c r="A83" s="106"/>
      <c r="B83" s="91" t="s">
        <v>695</v>
      </c>
      <c r="C83" s="91" t="s">
        <v>695</v>
      </c>
      <c r="D83" s="91" t="s">
        <v>695</v>
      </c>
      <c r="E83" s="186" t="s">
        <v>228</v>
      </c>
      <c r="F83" s="84"/>
      <c r="G83" s="84"/>
      <c r="H83" s="84"/>
      <c r="I83" s="84"/>
      <c r="J83" s="84"/>
      <c r="K83" s="84"/>
      <c r="L83" s="84"/>
      <c r="M83" s="84"/>
      <c r="N83" s="108"/>
      <c r="O83" s="198"/>
    </row>
    <row r="84" spans="1:15" ht="18" customHeight="1" x14ac:dyDescent="0.2">
      <c r="A84" s="106">
        <v>2351</v>
      </c>
      <c r="B84" s="91" t="s">
        <v>43</v>
      </c>
      <c r="C84" s="91" t="s">
        <v>697</v>
      </c>
      <c r="D84" s="91" t="s">
        <v>39</v>
      </c>
      <c r="E84" s="186" t="s">
        <v>217</v>
      </c>
      <c r="F84" s="84">
        <f>SUM(G84:H84)</f>
        <v>0</v>
      </c>
      <c r="G84" s="84">
        <v>0</v>
      </c>
      <c r="H84" s="84">
        <v>0</v>
      </c>
      <c r="I84" s="84">
        <f>SUM(J84:K84)</f>
        <v>0</v>
      </c>
      <c r="J84" s="84">
        <v>0</v>
      </c>
      <c r="K84" s="84">
        <v>0</v>
      </c>
      <c r="L84" s="84">
        <f>SUM(M84:N84)</f>
        <v>0</v>
      </c>
      <c r="M84" s="84">
        <v>0</v>
      </c>
      <c r="N84" s="108">
        <v>0</v>
      </c>
    </row>
    <row r="85" spans="1:15" ht="39" customHeight="1" x14ac:dyDescent="0.2">
      <c r="A85" s="106">
        <v>2360</v>
      </c>
      <c r="B85" s="91" t="s">
        <v>43</v>
      </c>
      <c r="C85" s="91" t="s">
        <v>698</v>
      </c>
      <c r="D85" s="91" t="s">
        <v>694</v>
      </c>
      <c r="E85" s="188" t="s">
        <v>345</v>
      </c>
      <c r="F85" s="84">
        <f>SUM(F87)</f>
        <v>0</v>
      </c>
      <c r="G85" s="84">
        <f t="shared" ref="G85:N85" si="23">SUM(G87)</f>
        <v>0</v>
      </c>
      <c r="H85" s="84">
        <f t="shared" si="23"/>
        <v>0</v>
      </c>
      <c r="I85" s="84">
        <f t="shared" si="23"/>
        <v>0</v>
      </c>
      <c r="J85" s="84">
        <f t="shared" si="23"/>
        <v>0</v>
      </c>
      <c r="K85" s="84">
        <f t="shared" si="23"/>
        <v>0</v>
      </c>
      <c r="L85" s="84">
        <f t="shared" si="23"/>
        <v>0</v>
      </c>
      <c r="M85" s="84">
        <f t="shared" si="23"/>
        <v>0</v>
      </c>
      <c r="N85" s="108">
        <f t="shared" si="23"/>
        <v>0</v>
      </c>
    </row>
    <row r="86" spans="1:15" s="176" customFormat="1" ht="13.5" customHeight="1" x14ac:dyDescent="0.2">
      <c r="A86" s="106"/>
      <c r="B86" s="91" t="s">
        <v>695</v>
      </c>
      <c r="C86" s="91" t="s">
        <v>695</v>
      </c>
      <c r="D86" s="91" t="s">
        <v>695</v>
      </c>
      <c r="E86" s="186" t="s">
        <v>228</v>
      </c>
      <c r="F86" s="84"/>
      <c r="G86" s="84"/>
      <c r="H86" s="84"/>
      <c r="I86" s="84"/>
      <c r="J86" s="84"/>
      <c r="K86" s="84"/>
      <c r="L86" s="84"/>
      <c r="M86" s="84"/>
      <c r="N86" s="108"/>
      <c r="O86" s="198"/>
    </row>
    <row r="87" spans="1:15" ht="39" customHeight="1" x14ac:dyDescent="0.2">
      <c r="A87" s="106">
        <v>2361</v>
      </c>
      <c r="B87" s="91" t="s">
        <v>43</v>
      </c>
      <c r="C87" s="91" t="s">
        <v>698</v>
      </c>
      <c r="D87" s="91" t="s">
        <v>39</v>
      </c>
      <c r="E87" s="186" t="s">
        <v>345</v>
      </c>
      <c r="F87" s="84">
        <f>SUM(G87:H87)</f>
        <v>0</v>
      </c>
      <c r="G87" s="84">
        <v>0</v>
      </c>
      <c r="H87" s="84">
        <v>0</v>
      </c>
      <c r="I87" s="84">
        <f>SUM(J87:K87)</f>
        <v>0</v>
      </c>
      <c r="J87" s="84">
        <v>0</v>
      </c>
      <c r="K87" s="84">
        <v>0</v>
      </c>
      <c r="L87" s="84">
        <f>SUM(M87:N87)</f>
        <v>0</v>
      </c>
      <c r="M87" s="84">
        <v>0</v>
      </c>
      <c r="N87" s="108">
        <v>0</v>
      </c>
    </row>
    <row r="88" spans="1:15" ht="23.25" customHeight="1" x14ac:dyDescent="0.2">
      <c r="A88" s="106">
        <v>2370</v>
      </c>
      <c r="B88" s="91" t="s">
        <v>43</v>
      </c>
      <c r="C88" s="91" t="s">
        <v>44</v>
      </c>
      <c r="D88" s="91" t="s">
        <v>694</v>
      </c>
      <c r="E88" s="188" t="s">
        <v>346</v>
      </c>
      <c r="F88" s="84">
        <f t="shared" ref="F88:N88" si="24">SUM(F90)</f>
        <v>0</v>
      </c>
      <c r="G88" s="84">
        <f t="shared" si="24"/>
        <v>0</v>
      </c>
      <c r="H88" s="84">
        <f t="shared" si="24"/>
        <v>0</v>
      </c>
      <c r="I88" s="84">
        <f t="shared" si="24"/>
        <v>0</v>
      </c>
      <c r="J88" s="84">
        <f t="shared" si="24"/>
        <v>0</v>
      </c>
      <c r="K88" s="84">
        <f t="shared" si="24"/>
        <v>0</v>
      </c>
      <c r="L88" s="84">
        <f t="shared" si="24"/>
        <v>0</v>
      </c>
      <c r="M88" s="84">
        <f t="shared" si="24"/>
        <v>0</v>
      </c>
      <c r="N88" s="108">
        <f t="shared" si="24"/>
        <v>0</v>
      </c>
    </row>
    <row r="89" spans="1:15" ht="15.75" customHeight="1" x14ac:dyDescent="0.2">
      <c r="A89" s="106"/>
      <c r="B89" s="91" t="s">
        <v>695</v>
      </c>
      <c r="C89" s="91" t="s">
        <v>695</v>
      </c>
      <c r="D89" s="91" t="s">
        <v>695</v>
      </c>
      <c r="E89" s="186" t="s">
        <v>228</v>
      </c>
      <c r="F89" s="84"/>
      <c r="G89" s="84"/>
      <c r="H89" s="84"/>
      <c r="I89" s="84"/>
      <c r="J89" s="84"/>
      <c r="K89" s="84"/>
      <c r="L89" s="84"/>
      <c r="M89" s="84"/>
      <c r="N89" s="108"/>
    </row>
    <row r="90" spans="1:15" ht="20.25" customHeight="1" x14ac:dyDescent="0.2">
      <c r="A90" s="106">
        <v>2371</v>
      </c>
      <c r="B90" s="91" t="s">
        <v>43</v>
      </c>
      <c r="C90" s="91" t="s">
        <v>44</v>
      </c>
      <c r="D90" s="91" t="s">
        <v>39</v>
      </c>
      <c r="E90" s="186" t="s">
        <v>346</v>
      </c>
      <c r="F90" s="84">
        <f>SUM(G90:H90)</f>
        <v>0</v>
      </c>
      <c r="G90" s="84">
        <v>0</v>
      </c>
      <c r="H90" s="84">
        <v>0</v>
      </c>
      <c r="I90" s="84">
        <f>SUM(J90:K90)</f>
        <v>0</v>
      </c>
      <c r="J90" s="84">
        <v>0</v>
      </c>
      <c r="K90" s="84">
        <v>0</v>
      </c>
      <c r="L90" s="84">
        <f>SUM(M90:N90)</f>
        <v>0</v>
      </c>
      <c r="M90" s="84">
        <v>0</v>
      </c>
      <c r="N90" s="108">
        <v>0</v>
      </c>
    </row>
    <row r="91" spans="1:15" ht="39" customHeight="1" x14ac:dyDescent="0.2">
      <c r="A91" s="106">
        <v>2380</v>
      </c>
      <c r="B91" s="91" t="s">
        <v>43</v>
      </c>
      <c r="C91" s="91" t="s">
        <v>45</v>
      </c>
      <c r="D91" s="91" t="s">
        <v>694</v>
      </c>
      <c r="E91" s="188" t="s">
        <v>259</v>
      </c>
      <c r="F91" s="84">
        <f>SUM(F93)</f>
        <v>0</v>
      </c>
      <c r="G91" s="84">
        <f t="shared" ref="G91:N91" si="25">SUM(G93)</f>
        <v>0</v>
      </c>
      <c r="H91" s="84">
        <f t="shared" si="25"/>
        <v>0</v>
      </c>
      <c r="I91" s="84">
        <f t="shared" si="25"/>
        <v>0</v>
      </c>
      <c r="J91" s="84">
        <f t="shared" si="25"/>
        <v>0</v>
      </c>
      <c r="K91" s="84">
        <f t="shared" si="25"/>
        <v>0</v>
      </c>
      <c r="L91" s="84">
        <f t="shared" si="25"/>
        <v>0</v>
      </c>
      <c r="M91" s="84">
        <f t="shared" si="25"/>
        <v>0</v>
      </c>
      <c r="N91" s="108">
        <f t="shared" si="25"/>
        <v>0</v>
      </c>
    </row>
    <row r="92" spans="1:15" s="176" customFormat="1" ht="12.75" customHeight="1" x14ac:dyDescent="0.2">
      <c r="A92" s="106"/>
      <c r="B92" s="91" t="s">
        <v>695</v>
      </c>
      <c r="C92" s="91" t="s">
        <v>695</v>
      </c>
      <c r="D92" s="91" t="s">
        <v>695</v>
      </c>
      <c r="E92" s="186" t="s">
        <v>228</v>
      </c>
      <c r="F92" s="84"/>
      <c r="G92" s="84"/>
      <c r="H92" s="84"/>
      <c r="I92" s="84"/>
      <c r="J92" s="84"/>
      <c r="K92" s="84"/>
      <c r="L92" s="84"/>
      <c r="M92" s="84"/>
      <c r="N92" s="108"/>
      <c r="O92" s="198"/>
    </row>
    <row r="93" spans="1:15" ht="31.5" customHeight="1" x14ac:dyDescent="0.2">
      <c r="A93" s="106">
        <v>2381</v>
      </c>
      <c r="B93" s="91" t="s">
        <v>43</v>
      </c>
      <c r="C93" s="91" t="s">
        <v>45</v>
      </c>
      <c r="D93" s="91" t="s">
        <v>39</v>
      </c>
      <c r="E93" s="186" t="s">
        <v>260</v>
      </c>
      <c r="F93" s="84">
        <f>SUM(G93:H93)</f>
        <v>0</v>
      </c>
      <c r="G93" s="84">
        <v>0</v>
      </c>
      <c r="H93" s="84">
        <v>0</v>
      </c>
      <c r="I93" s="84">
        <f>SUM(J93:K93)</f>
        <v>0</v>
      </c>
      <c r="J93" s="84">
        <v>0</v>
      </c>
      <c r="K93" s="84">
        <v>0</v>
      </c>
      <c r="L93" s="84">
        <f>SUM(M93:N93)</f>
        <v>0</v>
      </c>
      <c r="M93" s="84">
        <v>0</v>
      </c>
      <c r="N93" s="108">
        <v>0</v>
      </c>
    </row>
    <row r="94" spans="1:15" s="169" customFormat="1" ht="45" customHeight="1" x14ac:dyDescent="0.2">
      <c r="A94" s="149">
        <v>2400</v>
      </c>
      <c r="B94" s="107" t="s">
        <v>46</v>
      </c>
      <c r="C94" s="107" t="s">
        <v>694</v>
      </c>
      <c r="D94" s="107" t="s">
        <v>694</v>
      </c>
      <c r="E94" s="187" t="s">
        <v>232</v>
      </c>
      <c r="F94" s="86">
        <f>SUM(F96,F100,F106,F114,F119,F126,F129,F135,F144)</f>
        <v>18982610.887600005</v>
      </c>
      <c r="G94" s="86">
        <f t="shared" ref="G94:N94" si="26">SUM(G96,G100,G106,G114,G119,G126,G129,G135,G144)</f>
        <v>16111021.7214</v>
      </c>
      <c r="H94" s="86">
        <f t="shared" si="26"/>
        <v>2871589.1662000008</v>
      </c>
      <c r="I94" s="86">
        <f t="shared" si="26"/>
        <v>20797273.632700004</v>
      </c>
      <c r="J94" s="86">
        <f t="shared" si="26"/>
        <v>14660608.064399999</v>
      </c>
      <c r="K94" s="86">
        <f t="shared" si="26"/>
        <v>6136665.5682999995</v>
      </c>
      <c r="L94" s="86">
        <f t="shared" si="26"/>
        <v>809465.82029999979</v>
      </c>
      <c r="M94" s="86">
        <f t="shared" si="26"/>
        <v>3211806.6996999998</v>
      </c>
      <c r="N94" s="161">
        <f t="shared" si="26"/>
        <v>-2402340.8794000004</v>
      </c>
    </row>
    <row r="95" spans="1:15" ht="18.75" customHeight="1" x14ac:dyDescent="0.2">
      <c r="A95" s="106"/>
      <c r="B95" s="91" t="s">
        <v>695</v>
      </c>
      <c r="C95" s="91" t="s">
        <v>695</v>
      </c>
      <c r="D95" s="91" t="s">
        <v>695</v>
      </c>
      <c r="E95" s="186" t="s">
        <v>241</v>
      </c>
      <c r="F95" s="84"/>
      <c r="G95" s="84"/>
      <c r="H95" s="84"/>
      <c r="I95" s="84"/>
      <c r="J95" s="84"/>
      <c r="K95" s="84"/>
      <c r="L95" s="84"/>
      <c r="M95" s="84"/>
      <c r="N95" s="108"/>
    </row>
    <row r="96" spans="1:15" ht="33" customHeight="1" x14ac:dyDescent="0.2">
      <c r="A96" s="106">
        <v>2410</v>
      </c>
      <c r="B96" s="91" t="s">
        <v>46</v>
      </c>
      <c r="C96" s="91" t="s">
        <v>39</v>
      </c>
      <c r="D96" s="91" t="s">
        <v>694</v>
      </c>
      <c r="E96" s="188" t="s">
        <v>347</v>
      </c>
      <c r="F96" s="84">
        <f>SUM(F98:F99)</f>
        <v>57956.724999999999</v>
      </c>
      <c r="G96" s="84">
        <f t="shared" ref="G96:N96" si="27">SUM(G98:G99)</f>
        <v>56206.724999999999</v>
      </c>
      <c r="H96" s="84">
        <f t="shared" si="27"/>
        <v>1750</v>
      </c>
      <c r="I96" s="84">
        <f t="shared" si="27"/>
        <v>61455.955000000002</v>
      </c>
      <c r="J96" s="84">
        <f t="shared" si="27"/>
        <v>56731.724999999999</v>
      </c>
      <c r="K96" s="84">
        <f t="shared" si="27"/>
        <v>4724.2299999999996</v>
      </c>
      <c r="L96" s="84">
        <f t="shared" si="27"/>
        <v>31828.511999999999</v>
      </c>
      <c r="M96" s="84">
        <f t="shared" si="27"/>
        <v>27640.281999999999</v>
      </c>
      <c r="N96" s="108">
        <f t="shared" si="27"/>
        <v>4188.2299999999996</v>
      </c>
    </row>
    <row r="97" spans="1:15" s="176" customFormat="1" ht="13.5" customHeight="1" x14ac:dyDescent="0.2">
      <c r="A97" s="106"/>
      <c r="B97" s="91" t="s">
        <v>695</v>
      </c>
      <c r="C97" s="91" t="s">
        <v>695</v>
      </c>
      <c r="D97" s="91" t="s">
        <v>695</v>
      </c>
      <c r="E97" s="186" t="s">
        <v>228</v>
      </c>
      <c r="F97" s="84"/>
      <c r="G97" s="84"/>
      <c r="H97" s="84"/>
      <c r="I97" s="84"/>
      <c r="J97" s="84"/>
      <c r="K97" s="84"/>
      <c r="L97" s="84"/>
      <c r="M97" s="84"/>
      <c r="N97" s="108"/>
      <c r="O97" s="198"/>
    </row>
    <row r="98" spans="1:15" ht="39" customHeight="1" x14ac:dyDescent="0.2">
      <c r="A98" s="106">
        <v>2411</v>
      </c>
      <c r="B98" s="91" t="s">
        <v>46</v>
      </c>
      <c r="C98" s="91" t="s">
        <v>39</v>
      </c>
      <c r="D98" s="91" t="s">
        <v>39</v>
      </c>
      <c r="E98" s="186" t="s">
        <v>261</v>
      </c>
      <c r="F98" s="84">
        <f>SUM(G98:H98)</f>
        <v>56496.724999999999</v>
      </c>
      <c r="G98" s="84">
        <v>54746.724999999999</v>
      </c>
      <c r="H98" s="84">
        <v>1750</v>
      </c>
      <c r="I98" s="84">
        <f>SUM(J98:K98)</f>
        <v>59995.955000000002</v>
      </c>
      <c r="J98" s="84">
        <v>55271.724999999999</v>
      </c>
      <c r="K98" s="84">
        <v>4724.2299999999996</v>
      </c>
      <c r="L98" s="84">
        <f>SUM(M98:N98)</f>
        <v>31203.511999999999</v>
      </c>
      <c r="M98" s="84">
        <v>27015.281999999999</v>
      </c>
      <c r="N98" s="108">
        <v>4188.2299999999996</v>
      </c>
    </row>
    <row r="99" spans="1:15" ht="39.75" customHeight="1" x14ac:dyDescent="0.2">
      <c r="A99" s="106">
        <v>2412</v>
      </c>
      <c r="B99" s="91" t="s">
        <v>46</v>
      </c>
      <c r="C99" s="91" t="s">
        <v>39</v>
      </c>
      <c r="D99" s="91" t="s">
        <v>40</v>
      </c>
      <c r="E99" s="186" t="s">
        <v>348</v>
      </c>
      <c r="F99" s="84">
        <f>SUM(G99:H99)</f>
        <v>1460</v>
      </c>
      <c r="G99" s="84">
        <v>1460</v>
      </c>
      <c r="H99" s="84">
        <v>0</v>
      </c>
      <c r="I99" s="84">
        <f>SUM(J99:K99)</f>
        <v>1460</v>
      </c>
      <c r="J99" s="84">
        <v>1460</v>
      </c>
      <c r="K99" s="84">
        <v>0</v>
      </c>
      <c r="L99" s="84">
        <f>SUM(M99:N99)</f>
        <v>625</v>
      </c>
      <c r="M99" s="84">
        <v>625</v>
      </c>
      <c r="N99" s="108">
        <v>0</v>
      </c>
    </row>
    <row r="100" spans="1:15" ht="37.5" customHeight="1" x14ac:dyDescent="0.2">
      <c r="A100" s="106">
        <v>2420</v>
      </c>
      <c r="B100" s="91" t="s">
        <v>46</v>
      </c>
      <c r="C100" s="91" t="s">
        <v>40</v>
      </c>
      <c r="D100" s="91" t="s">
        <v>694</v>
      </c>
      <c r="E100" s="188" t="s">
        <v>262</v>
      </c>
      <c r="F100" s="84">
        <f>SUM(F102:F105)</f>
        <v>1096882.4224999999</v>
      </c>
      <c r="G100" s="84">
        <f t="shared" ref="G100:N100" si="28">SUM(G102:G105)</f>
        <v>603441.10000000009</v>
      </c>
      <c r="H100" s="84">
        <f t="shared" si="28"/>
        <v>493441.32250000001</v>
      </c>
      <c r="I100" s="84">
        <f t="shared" si="28"/>
        <v>1471229.5556000001</v>
      </c>
      <c r="J100" s="84">
        <f t="shared" si="28"/>
        <v>663883.33400000003</v>
      </c>
      <c r="K100" s="84">
        <f t="shared" si="28"/>
        <v>807346.22160000005</v>
      </c>
      <c r="L100" s="84">
        <f t="shared" si="28"/>
        <v>284027.26429999998</v>
      </c>
      <c r="M100" s="84">
        <f t="shared" si="28"/>
        <v>200633.0815</v>
      </c>
      <c r="N100" s="108">
        <f t="shared" si="28"/>
        <v>83394.18280000001</v>
      </c>
    </row>
    <row r="101" spans="1:15" s="176" customFormat="1" ht="13.5" customHeight="1" x14ac:dyDescent="0.2">
      <c r="A101" s="106"/>
      <c r="B101" s="91" t="s">
        <v>695</v>
      </c>
      <c r="C101" s="91" t="s">
        <v>695</v>
      </c>
      <c r="D101" s="91" t="s">
        <v>695</v>
      </c>
      <c r="E101" s="186" t="s">
        <v>228</v>
      </c>
      <c r="F101" s="84"/>
      <c r="G101" s="84"/>
      <c r="H101" s="84"/>
      <c r="I101" s="84"/>
      <c r="J101" s="84"/>
      <c r="K101" s="84"/>
      <c r="L101" s="84"/>
      <c r="M101" s="84"/>
      <c r="N101" s="108"/>
      <c r="O101" s="198"/>
    </row>
    <row r="102" spans="1:15" ht="21.75" customHeight="1" x14ac:dyDescent="0.2">
      <c r="A102" s="106">
        <v>2421</v>
      </c>
      <c r="B102" s="91" t="s">
        <v>46</v>
      </c>
      <c r="C102" s="91" t="s">
        <v>40</v>
      </c>
      <c r="D102" s="91" t="s">
        <v>39</v>
      </c>
      <c r="E102" s="186" t="s">
        <v>263</v>
      </c>
      <c r="F102" s="84">
        <f>SUM(G102:H102)</f>
        <v>549394.94189999998</v>
      </c>
      <c r="G102" s="84">
        <v>410074.4</v>
      </c>
      <c r="H102" s="84">
        <v>139320.54190000001</v>
      </c>
      <c r="I102" s="84">
        <f>SUM(J102:K102)</f>
        <v>686204.51630000002</v>
      </c>
      <c r="J102" s="84">
        <v>442002.63400000002</v>
      </c>
      <c r="K102" s="84">
        <v>244201.8823</v>
      </c>
      <c r="L102" s="84">
        <f>SUM(M102:N102)</f>
        <v>180066.9473</v>
      </c>
      <c r="M102" s="84">
        <v>145484.10440000001</v>
      </c>
      <c r="N102" s="108">
        <v>34582.842900000003</v>
      </c>
    </row>
    <row r="103" spans="1:15" ht="17.25" customHeight="1" x14ac:dyDescent="0.2">
      <c r="A103" s="106">
        <v>2422</v>
      </c>
      <c r="B103" s="91" t="s">
        <v>46</v>
      </c>
      <c r="C103" s="91" t="s">
        <v>40</v>
      </c>
      <c r="D103" s="91" t="s">
        <v>40</v>
      </c>
      <c r="E103" s="186" t="s">
        <v>264</v>
      </c>
      <c r="F103" s="84">
        <f>SUM(G103:H103)</f>
        <v>1650</v>
      </c>
      <c r="G103" s="84">
        <v>1150</v>
      </c>
      <c r="H103" s="84">
        <v>500</v>
      </c>
      <c r="I103" s="84">
        <f>SUM(J103:K103)</f>
        <v>1150</v>
      </c>
      <c r="J103" s="84">
        <v>1150</v>
      </c>
      <c r="K103" s="84">
        <v>0</v>
      </c>
      <c r="L103" s="84">
        <f>SUM(M103:N103)</f>
        <v>393.15</v>
      </c>
      <c r="M103" s="84">
        <v>393.15</v>
      </c>
      <c r="N103" s="108">
        <v>0</v>
      </c>
    </row>
    <row r="104" spans="1:15" ht="21" customHeight="1" x14ac:dyDescent="0.2">
      <c r="A104" s="106">
        <v>2423</v>
      </c>
      <c r="B104" s="91" t="s">
        <v>46</v>
      </c>
      <c r="C104" s="91" t="s">
        <v>40</v>
      </c>
      <c r="D104" s="91" t="s">
        <v>41</v>
      </c>
      <c r="E104" s="186" t="s">
        <v>265</v>
      </c>
      <c r="F104" s="84">
        <f>SUM(G104:H104)</f>
        <v>0</v>
      </c>
      <c r="G104" s="84">
        <v>0</v>
      </c>
      <c r="H104" s="84">
        <v>0</v>
      </c>
      <c r="I104" s="84">
        <f>SUM(J104:K104)</f>
        <v>0</v>
      </c>
      <c r="J104" s="84">
        <v>0</v>
      </c>
      <c r="K104" s="84">
        <v>0</v>
      </c>
      <c r="L104" s="84">
        <f>SUM(M104:N104)</f>
        <v>0</v>
      </c>
      <c r="M104" s="84">
        <v>0</v>
      </c>
      <c r="N104" s="108">
        <v>0</v>
      </c>
    </row>
    <row r="105" spans="1:15" ht="13.5" x14ac:dyDescent="0.2">
      <c r="A105" s="106">
        <v>2424</v>
      </c>
      <c r="B105" s="91" t="s">
        <v>46</v>
      </c>
      <c r="C105" s="91" t="s">
        <v>40</v>
      </c>
      <c r="D105" s="91" t="s">
        <v>696</v>
      </c>
      <c r="E105" s="186" t="s">
        <v>266</v>
      </c>
      <c r="F105" s="84">
        <f>SUM(G105:H105)</f>
        <v>545837.48060000001</v>
      </c>
      <c r="G105" s="84">
        <v>192216.7</v>
      </c>
      <c r="H105" s="84">
        <v>353620.7806</v>
      </c>
      <c r="I105" s="84">
        <f>SUM(J105:K105)</f>
        <v>783875.03930000006</v>
      </c>
      <c r="J105" s="84">
        <v>220730.7</v>
      </c>
      <c r="K105" s="84">
        <v>563144.33929999999</v>
      </c>
      <c r="L105" s="84">
        <f>SUM(M105:N105)</f>
        <v>103567.167</v>
      </c>
      <c r="M105" s="84">
        <v>54755.827100000002</v>
      </c>
      <c r="N105" s="108">
        <v>48811.339899999999</v>
      </c>
    </row>
    <row r="106" spans="1:15" ht="21" customHeight="1" x14ac:dyDescent="0.2">
      <c r="A106" s="106">
        <v>2430</v>
      </c>
      <c r="B106" s="91" t="s">
        <v>46</v>
      </c>
      <c r="C106" s="91" t="s">
        <v>41</v>
      </c>
      <c r="D106" s="91" t="s">
        <v>694</v>
      </c>
      <c r="E106" s="188" t="s">
        <v>349</v>
      </c>
      <c r="F106" s="84">
        <f>SUM(F108:F113)</f>
        <v>4245942.1530999998</v>
      </c>
      <c r="G106" s="84">
        <f t="shared" ref="G106:N106" si="29">SUM(G108:G113)</f>
        <v>83102.2</v>
      </c>
      <c r="H106" s="84">
        <f t="shared" si="29"/>
        <v>4162839.9531</v>
      </c>
      <c r="I106" s="84">
        <f t="shared" si="29"/>
        <v>4496647.7955999998</v>
      </c>
      <c r="J106" s="84">
        <f t="shared" si="29"/>
        <v>82862.2</v>
      </c>
      <c r="K106" s="84">
        <f t="shared" si="29"/>
        <v>4413785.5956000006</v>
      </c>
      <c r="L106" s="84">
        <f t="shared" si="29"/>
        <v>94495.684900000007</v>
      </c>
      <c r="M106" s="84">
        <f t="shared" si="29"/>
        <v>10540.657999999999</v>
      </c>
      <c r="N106" s="108">
        <f t="shared" si="29"/>
        <v>83955.026899999997</v>
      </c>
    </row>
    <row r="107" spans="1:15" s="176" customFormat="1" ht="13.5" customHeight="1" x14ac:dyDescent="0.2">
      <c r="A107" s="106"/>
      <c r="B107" s="91" t="s">
        <v>695</v>
      </c>
      <c r="C107" s="91" t="s">
        <v>695</v>
      </c>
      <c r="D107" s="91" t="s">
        <v>695</v>
      </c>
      <c r="E107" s="186" t="s">
        <v>228</v>
      </c>
      <c r="F107" s="84"/>
      <c r="G107" s="84"/>
      <c r="H107" s="84"/>
      <c r="I107" s="84"/>
      <c r="J107" s="84"/>
      <c r="K107" s="84"/>
      <c r="L107" s="84"/>
      <c r="M107" s="84"/>
      <c r="N107" s="108"/>
      <c r="O107" s="198"/>
    </row>
    <row r="108" spans="1:15" ht="21.75" customHeight="1" x14ac:dyDescent="0.2">
      <c r="A108" s="106">
        <v>2431</v>
      </c>
      <c r="B108" s="91" t="s">
        <v>46</v>
      </c>
      <c r="C108" s="91" t="s">
        <v>41</v>
      </c>
      <c r="D108" s="91" t="s">
        <v>39</v>
      </c>
      <c r="E108" s="186" t="s">
        <v>350</v>
      </c>
      <c r="F108" s="84">
        <f t="shared" ref="F108:F113" si="30">SUM(G108:H108)</f>
        <v>0</v>
      </c>
      <c r="G108" s="84">
        <v>0</v>
      </c>
      <c r="H108" s="84">
        <v>0</v>
      </c>
      <c r="I108" s="84">
        <f t="shared" ref="I108:I113" si="31">SUM(J108:K108)</f>
        <v>0</v>
      </c>
      <c r="J108" s="84">
        <v>0</v>
      </c>
      <c r="K108" s="84">
        <v>0</v>
      </c>
      <c r="L108" s="84">
        <f t="shared" ref="L108:L113" si="32">SUM(M108:N108)</f>
        <v>0</v>
      </c>
      <c r="M108" s="84">
        <v>0</v>
      </c>
      <c r="N108" s="108">
        <v>0</v>
      </c>
    </row>
    <row r="109" spans="1:15" ht="21" customHeight="1" x14ac:dyDescent="0.2">
      <c r="A109" s="106">
        <v>2432</v>
      </c>
      <c r="B109" s="91" t="s">
        <v>46</v>
      </c>
      <c r="C109" s="91" t="s">
        <v>41</v>
      </c>
      <c r="D109" s="91" t="s">
        <v>40</v>
      </c>
      <c r="E109" s="186" t="s">
        <v>351</v>
      </c>
      <c r="F109" s="84">
        <f t="shared" si="30"/>
        <v>176212.15310000003</v>
      </c>
      <c r="G109" s="84">
        <v>3002.2</v>
      </c>
      <c r="H109" s="84">
        <v>173209.95310000001</v>
      </c>
      <c r="I109" s="84">
        <f t="shared" si="31"/>
        <v>366655.30859999999</v>
      </c>
      <c r="J109" s="84">
        <v>2762.2</v>
      </c>
      <c r="K109" s="84">
        <v>363893.10859999998</v>
      </c>
      <c r="L109" s="84">
        <f t="shared" si="32"/>
        <v>43323.311300000001</v>
      </c>
      <c r="M109" s="84">
        <v>860.5</v>
      </c>
      <c r="N109" s="108">
        <v>42462.811300000001</v>
      </c>
    </row>
    <row r="110" spans="1:15" ht="15" customHeight="1" x14ac:dyDescent="0.2">
      <c r="A110" s="106">
        <v>2433</v>
      </c>
      <c r="B110" s="91" t="s">
        <v>46</v>
      </c>
      <c r="C110" s="91" t="s">
        <v>41</v>
      </c>
      <c r="D110" s="91" t="s">
        <v>41</v>
      </c>
      <c r="E110" s="186" t="s">
        <v>352</v>
      </c>
      <c r="F110" s="84">
        <f t="shared" si="30"/>
        <v>0</v>
      </c>
      <c r="G110" s="84">
        <v>0</v>
      </c>
      <c r="H110" s="84">
        <v>0</v>
      </c>
      <c r="I110" s="84">
        <f t="shared" si="31"/>
        <v>0</v>
      </c>
      <c r="J110" s="84">
        <v>0</v>
      </c>
      <c r="K110" s="84">
        <v>0</v>
      </c>
      <c r="L110" s="84">
        <f t="shared" si="32"/>
        <v>0</v>
      </c>
      <c r="M110" s="84">
        <v>0</v>
      </c>
      <c r="N110" s="108">
        <v>0</v>
      </c>
    </row>
    <row r="111" spans="1:15" ht="21" customHeight="1" x14ac:dyDescent="0.2">
      <c r="A111" s="106">
        <v>2434</v>
      </c>
      <c r="B111" s="91" t="s">
        <v>46</v>
      </c>
      <c r="C111" s="91" t="s">
        <v>41</v>
      </c>
      <c r="D111" s="91" t="s">
        <v>696</v>
      </c>
      <c r="E111" s="186" t="s">
        <v>353</v>
      </c>
      <c r="F111" s="84">
        <f t="shared" si="30"/>
        <v>0</v>
      </c>
      <c r="G111" s="84">
        <v>0</v>
      </c>
      <c r="H111" s="84">
        <v>0</v>
      </c>
      <c r="I111" s="84">
        <f t="shared" si="31"/>
        <v>0</v>
      </c>
      <c r="J111" s="84">
        <v>0</v>
      </c>
      <c r="K111" s="84">
        <v>0</v>
      </c>
      <c r="L111" s="84">
        <f t="shared" si="32"/>
        <v>0</v>
      </c>
      <c r="M111" s="84">
        <v>0</v>
      </c>
      <c r="N111" s="108">
        <v>0</v>
      </c>
    </row>
    <row r="112" spans="1:15" ht="21.75" customHeight="1" x14ac:dyDescent="0.2">
      <c r="A112" s="106">
        <v>2435</v>
      </c>
      <c r="B112" s="91" t="s">
        <v>46</v>
      </c>
      <c r="C112" s="91" t="s">
        <v>41</v>
      </c>
      <c r="D112" s="91" t="s">
        <v>697</v>
      </c>
      <c r="E112" s="186" t="s">
        <v>218</v>
      </c>
      <c r="F112" s="84">
        <f t="shared" si="30"/>
        <v>4064080</v>
      </c>
      <c r="G112" s="84">
        <v>76800</v>
      </c>
      <c r="H112" s="84">
        <v>3987280</v>
      </c>
      <c r="I112" s="84">
        <f t="shared" si="31"/>
        <v>4104528.4339999999</v>
      </c>
      <c r="J112" s="84">
        <v>76800</v>
      </c>
      <c r="K112" s="84">
        <v>4027728.4339999999</v>
      </c>
      <c r="L112" s="84">
        <f t="shared" si="32"/>
        <v>45813.115600000005</v>
      </c>
      <c r="M112" s="84">
        <v>7250.9</v>
      </c>
      <c r="N112" s="108">
        <v>38562.215600000003</v>
      </c>
    </row>
    <row r="113" spans="1:15" ht="24.75" customHeight="1" x14ac:dyDescent="0.2">
      <c r="A113" s="106">
        <v>2436</v>
      </c>
      <c r="B113" s="91" t="s">
        <v>46</v>
      </c>
      <c r="C113" s="91" t="s">
        <v>41</v>
      </c>
      <c r="D113" s="91" t="s">
        <v>698</v>
      </c>
      <c r="E113" s="186" t="s">
        <v>219</v>
      </c>
      <c r="F113" s="84">
        <f t="shared" si="30"/>
        <v>5650</v>
      </c>
      <c r="G113" s="84">
        <v>3300</v>
      </c>
      <c r="H113" s="84">
        <v>2350</v>
      </c>
      <c r="I113" s="84">
        <f t="shared" si="31"/>
        <v>25464.053</v>
      </c>
      <c r="J113" s="84">
        <v>3300</v>
      </c>
      <c r="K113" s="84">
        <v>22164.053</v>
      </c>
      <c r="L113" s="84">
        <f t="shared" si="32"/>
        <v>5359.2579999999998</v>
      </c>
      <c r="M113" s="84">
        <v>2429.2579999999998</v>
      </c>
      <c r="N113" s="108">
        <v>2930</v>
      </c>
    </row>
    <row r="114" spans="1:15" ht="38.25" customHeight="1" x14ac:dyDescent="0.2">
      <c r="A114" s="106">
        <v>2440</v>
      </c>
      <c r="B114" s="91" t="s">
        <v>46</v>
      </c>
      <c r="C114" s="91" t="s">
        <v>696</v>
      </c>
      <c r="D114" s="91" t="s">
        <v>694</v>
      </c>
      <c r="E114" s="188" t="s">
        <v>267</v>
      </c>
      <c r="F114" s="84">
        <f>SUM(F116:F118)</f>
        <v>3000</v>
      </c>
      <c r="G114" s="84">
        <f t="shared" ref="G114:N114" si="33">SUM(G116:G118)</f>
        <v>0</v>
      </c>
      <c r="H114" s="84">
        <f t="shared" si="33"/>
        <v>3000</v>
      </c>
      <c r="I114" s="84">
        <f t="shared" si="33"/>
        <v>3000</v>
      </c>
      <c r="J114" s="84">
        <f t="shared" si="33"/>
        <v>0</v>
      </c>
      <c r="K114" s="84">
        <f t="shared" si="33"/>
        <v>3000</v>
      </c>
      <c r="L114" s="84">
        <f t="shared" si="33"/>
        <v>0</v>
      </c>
      <c r="M114" s="84">
        <f t="shared" si="33"/>
        <v>0</v>
      </c>
      <c r="N114" s="108">
        <f t="shared" si="33"/>
        <v>0</v>
      </c>
    </row>
    <row r="115" spans="1:15" s="176" customFormat="1" ht="14.25" customHeight="1" x14ac:dyDescent="0.2">
      <c r="A115" s="106"/>
      <c r="B115" s="91" t="s">
        <v>695</v>
      </c>
      <c r="C115" s="91" t="s">
        <v>695</v>
      </c>
      <c r="D115" s="91" t="s">
        <v>695</v>
      </c>
      <c r="E115" s="186" t="s">
        <v>228</v>
      </c>
      <c r="F115" s="84"/>
      <c r="G115" s="84"/>
      <c r="H115" s="84"/>
      <c r="I115" s="84"/>
      <c r="J115" s="84"/>
      <c r="K115" s="84"/>
      <c r="L115" s="84"/>
      <c r="M115" s="84"/>
      <c r="N115" s="108"/>
      <c r="O115" s="198"/>
    </row>
    <row r="116" spans="1:15" ht="36.75" customHeight="1" x14ac:dyDescent="0.2">
      <c r="A116" s="106">
        <v>2441</v>
      </c>
      <c r="B116" s="91" t="s">
        <v>46</v>
      </c>
      <c r="C116" s="91" t="s">
        <v>696</v>
      </c>
      <c r="D116" s="91" t="s">
        <v>39</v>
      </c>
      <c r="E116" s="186" t="s">
        <v>354</v>
      </c>
      <c r="F116" s="84">
        <f>SUM(G116:H116)</f>
        <v>0</v>
      </c>
      <c r="G116" s="84">
        <v>0</v>
      </c>
      <c r="H116" s="84">
        <v>0</v>
      </c>
      <c r="I116" s="84">
        <f>SUM(J116:K116)</f>
        <v>0</v>
      </c>
      <c r="J116" s="84">
        <v>0</v>
      </c>
      <c r="K116" s="84">
        <v>0</v>
      </c>
      <c r="L116" s="84">
        <f>SUM(M116:N116)</f>
        <v>0</v>
      </c>
      <c r="M116" s="84">
        <v>0</v>
      </c>
      <c r="N116" s="108">
        <v>0</v>
      </c>
    </row>
    <row r="117" spans="1:15" ht="20.25" customHeight="1" x14ac:dyDescent="0.2">
      <c r="A117" s="106">
        <v>2442</v>
      </c>
      <c r="B117" s="91" t="s">
        <v>46</v>
      </c>
      <c r="C117" s="91" t="s">
        <v>696</v>
      </c>
      <c r="D117" s="91" t="s">
        <v>40</v>
      </c>
      <c r="E117" s="186" t="s">
        <v>268</v>
      </c>
      <c r="F117" s="84">
        <f>SUM(G117:H117)</f>
        <v>0</v>
      </c>
      <c r="G117" s="84">
        <v>0</v>
      </c>
      <c r="H117" s="84">
        <v>0</v>
      </c>
      <c r="I117" s="84">
        <f>SUM(J117:K117)</f>
        <v>0</v>
      </c>
      <c r="J117" s="84">
        <v>0</v>
      </c>
      <c r="K117" s="84">
        <v>0</v>
      </c>
      <c r="L117" s="84">
        <f>SUM(M117:N117)</f>
        <v>0</v>
      </c>
      <c r="M117" s="84">
        <v>0</v>
      </c>
      <c r="N117" s="108">
        <v>0</v>
      </c>
    </row>
    <row r="118" spans="1:15" ht="15" customHeight="1" x14ac:dyDescent="0.2">
      <c r="A118" s="106">
        <v>2443</v>
      </c>
      <c r="B118" s="91" t="s">
        <v>46</v>
      </c>
      <c r="C118" s="91" t="s">
        <v>696</v>
      </c>
      <c r="D118" s="91" t="s">
        <v>41</v>
      </c>
      <c r="E118" s="186" t="s">
        <v>269</v>
      </c>
      <c r="F118" s="84">
        <f>SUM(G118:H118)</f>
        <v>3000</v>
      </c>
      <c r="G118" s="84">
        <v>0</v>
      </c>
      <c r="H118" s="84">
        <v>3000</v>
      </c>
      <c r="I118" s="84">
        <f>SUM(J118:K118)</f>
        <v>3000</v>
      </c>
      <c r="J118" s="84">
        <v>0</v>
      </c>
      <c r="K118" s="84">
        <v>3000</v>
      </c>
      <c r="L118" s="84">
        <f>SUM(M118:N118)</f>
        <v>0</v>
      </c>
      <c r="M118" s="84">
        <v>0</v>
      </c>
      <c r="N118" s="108">
        <v>0</v>
      </c>
    </row>
    <row r="119" spans="1:15" ht="16.5" customHeight="1" x14ac:dyDescent="0.2">
      <c r="A119" s="106">
        <v>2450</v>
      </c>
      <c r="B119" s="91" t="s">
        <v>46</v>
      </c>
      <c r="C119" s="91" t="s">
        <v>697</v>
      </c>
      <c r="D119" s="91" t="s">
        <v>694</v>
      </c>
      <c r="E119" s="188" t="s">
        <v>220</v>
      </c>
      <c r="F119" s="84">
        <f>SUM(F121:F125)</f>
        <v>18144191.742200002</v>
      </c>
      <c r="G119" s="84">
        <f t="shared" ref="G119:N119" si="34">SUM(G121:G125)</f>
        <v>14031192.296399999</v>
      </c>
      <c r="H119" s="84">
        <f t="shared" si="34"/>
        <v>4112999.4457999999</v>
      </c>
      <c r="I119" s="84">
        <f t="shared" si="34"/>
        <v>19910261.001600001</v>
      </c>
      <c r="J119" s="84">
        <f t="shared" si="34"/>
        <v>12620309.805399999</v>
      </c>
      <c r="K119" s="84">
        <f t="shared" si="34"/>
        <v>7289951.1962000001</v>
      </c>
      <c r="L119" s="84">
        <f t="shared" si="34"/>
        <v>3240510.3518000003</v>
      </c>
      <c r="M119" s="84">
        <f t="shared" si="34"/>
        <v>2665917.5681999996</v>
      </c>
      <c r="N119" s="108">
        <f t="shared" si="34"/>
        <v>574592.78359999997</v>
      </c>
    </row>
    <row r="120" spans="1:15" s="176" customFormat="1" ht="15" customHeight="1" x14ac:dyDescent="0.2">
      <c r="A120" s="106"/>
      <c r="B120" s="91" t="s">
        <v>695</v>
      </c>
      <c r="C120" s="91" t="s">
        <v>695</v>
      </c>
      <c r="D120" s="91" t="s">
        <v>695</v>
      </c>
      <c r="E120" s="186" t="s">
        <v>228</v>
      </c>
      <c r="F120" s="84"/>
      <c r="G120" s="84"/>
      <c r="H120" s="84"/>
      <c r="I120" s="84"/>
      <c r="J120" s="84"/>
      <c r="K120" s="84"/>
      <c r="L120" s="84"/>
      <c r="M120" s="84"/>
      <c r="N120" s="108"/>
      <c r="O120" s="198"/>
    </row>
    <row r="121" spans="1:15" ht="25.5" customHeight="1" x14ac:dyDescent="0.2">
      <c r="A121" s="106">
        <v>2451</v>
      </c>
      <c r="B121" s="91" t="s">
        <v>46</v>
      </c>
      <c r="C121" s="91" t="s">
        <v>697</v>
      </c>
      <c r="D121" s="91" t="s">
        <v>39</v>
      </c>
      <c r="E121" s="186" t="s">
        <v>221</v>
      </c>
      <c r="F121" s="84">
        <f>SUM(G121:H121)</f>
        <v>12157346.0964</v>
      </c>
      <c r="G121" s="84">
        <v>8207400.2963999994</v>
      </c>
      <c r="H121" s="84">
        <v>3949945.8</v>
      </c>
      <c r="I121" s="84">
        <f>SUM(J121:K121)</f>
        <v>13881466.498100001</v>
      </c>
      <c r="J121" s="84">
        <v>6800117.8744000001</v>
      </c>
      <c r="K121" s="84">
        <v>7081348.6237000003</v>
      </c>
      <c r="L121" s="84">
        <f>SUM(M121:N121)</f>
        <v>1352277.8001000001</v>
      </c>
      <c r="M121" s="84">
        <v>804388.99849999999</v>
      </c>
      <c r="N121" s="108">
        <v>547888.80160000001</v>
      </c>
    </row>
    <row r="122" spans="1:15" ht="24" customHeight="1" x14ac:dyDescent="0.2">
      <c r="A122" s="106">
        <v>2452</v>
      </c>
      <c r="B122" s="91" t="s">
        <v>46</v>
      </c>
      <c r="C122" s="91" t="s">
        <v>697</v>
      </c>
      <c r="D122" s="91" t="s">
        <v>40</v>
      </c>
      <c r="E122" s="186" t="s">
        <v>222</v>
      </c>
      <c r="F122" s="84">
        <f>SUM(G122:H122)</f>
        <v>0</v>
      </c>
      <c r="G122" s="84">
        <v>0</v>
      </c>
      <c r="H122" s="84">
        <v>0</v>
      </c>
      <c r="I122" s="84">
        <f>SUM(J122:K122)</f>
        <v>0</v>
      </c>
      <c r="J122" s="84">
        <v>0</v>
      </c>
      <c r="K122" s="84">
        <v>0</v>
      </c>
      <c r="L122" s="84">
        <f>SUM(M122:N122)</f>
        <v>0</v>
      </c>
      <c r="M122" s="84">
        <v>0</v>
      </c>
      <c r="N122" s="108">
        <v>0</v>
      </c>
    </row>
    <row r="123" spans="1:15" ht="15" customHeight="1" x14ac:dyDescent="0.2">
      <c r="A123" s="106">
        <v>2453</v>
      </c>
      <c r="B123" s="91" t="s">
        <v>46</v>
      </c>
      <c r="C123" s="91" t="s">
        <v>697</v>
      </c>
      <c r="D123" s="91" t="s">
        <v>41</v>
      </c>
      <c r="E123" s="186" t="s">
        <v>270</v>
      </c>
      <c r="F123" s="84">
        <f>SUM(G123:H123)</f>
        <v>0</v>
      </c>
      <c r="G123" s="84">
        <v>0</v>
      </c>
      <c r="H123" s="84">
        <v>0</v>
      </c>
      <c r="I123" s="84">
        <f>SUM(J123:K123)</f>
        <v>0</v>
      </c>
      <c r="J123" s="84">
        <v>0</v>
      </c>
      <c r="K123" s="84">
        <v>0</v>
      </c>
      <c r="L123" s="84">
        <f>SUM(M123:N123)</f>
        <v>0</v>
      </c>
      <c r="M123" s="84">
        <v>0</v>
      </c>
      <c r="N123" s="108">
        <v>0</v>
      </c>
    </row>
    <row r="124" spans="1:15" ht="18" customHeight="1" x14ac:dyDescent="0.2">
      <c r="A124" s="106">
        <v>2454</v>
      </c>
      <c r="B124" s="91" t="s">
        <v>46</v>
      </c>
      <c r="C124" s="91" t="s">
        <v>697</v>
      </c>
      <c r="D124" s="91" t="s">
        <v>696</v>
      </c>
      <c r="E124" s="186" t="s">
        <v>383</v>
      </c>
      <c r="F124" s="84">
        <f>SUM(G124:H124)</f>
        <v>0</v>
      </c>
      <c r="G124" s="84">
        <v>0</v>
      </c>
      <c r="H124" s="84">
        <v>0</v>
      </c>
      <c r="I124" s="84">
        <f>SUM(J124:K124)</f>
        <v>0</v>
      </c>
      <c r="J124" s="84">
        <v>0</v>
      </c>
      <c r="K124" s="84">
        <v>0</v>
      </c>
      <c r="L124" s="84">
        <f>SUM(M124:N124)</f>
        <v>0</v>
      </c>
      <c r="M124" s="84">
        <v>0</v>
      </c>
      <c r="N124" s="108">
        <v>0</v>
      </c>
    </row>
    <row r="125" spans="1:15" ht="19.5" customHeight="1" x14ac:dyDescent="0.2">
      <c r="A125" s="106">
        <v>2455</v>
      </c>
      <c r="B125" s="91" t="s">
        <v>46</v>
      </c>
      <c r="C125" s="91" t="s">
        <v>697</v>
      </c>
      <c r="D125" s="91" t="s">
        <v>697</v>
      </c>
      <c r="E125" s="186" t="s">
        <v>223</v>
      </c>
      <c r="F125" s="84">
        <f>SUM(G125:H125)</f>
        <v>5986845.6458000001</v>
      </c>
      <c r="G125" s="84">
        <v>5823792</v>
      </c>
      <c r="H125" s="84">
        <v>163053.6458</v>
      </c>
      <c r="I125" s="84">
        <f>SUM(J125:K125)</f>
        <v>6028794.5034999996</v>
      </c>
      <c r="J125" s="84">
        <v>5820191.9309999999</v>
      </c>
      <c r="K125" s="84">
        <v>208602.57250000001</v>
      </c>
      <c r="L125" s="84">
        <f>SUM(M125:N125)</f>
        <v>1888232.5517</v>
      </c>
      <c r="M125" s="84">
        <v>1861528.5696999999</v>
      </c>
      <c r="N125" s="108">
        <v>26703.982</v>
      </c>
    </row>
    <row r="126" spans="1:15" ht="18" customHeight="1" x14ac:dyDescent="0.2">
      <c r="A126" s="106">
        <v>2460</v>
      </c>
      <c r="B126" s="91" t="s">
        <v>46</v>
      </c>
      <c r="C126" s="91" t="s">
        <v>698</v>
      </c>
      <c r="D126" s="91" t="s">
        <v>694</v>
      </c>
      <c r="E126" s="188" t="s">
        <v>206</v>
      </c>
      <c r="F126" s="84">
        <f>SUM(F128)</f>
        <v>0</v>
      </c>
      <c r="G126" s="84">
        <f t="shared" ref="G126:N126" si="35">SUM(G128)</f>
        <v>0</v>
      </c>
      <c r="H126" s="84">
        <f t="shared" si="35"/>
        <v>0</v>
      </c>
      <c r="I126" s="84">
        <f t="shared" si="35"/>
        <v>0</v>
      </c>
      <c r="J126" s="84">
        <f t="shared" si="35"/>
        <v>0</v>
      </c>
      <c r="K126" s="84">
        <f t="shared" si="35"/>
        <v>0</v>
      </c>
      <c r="L126" s="84">
        <f t="shared" si="35"/>
        <v>0</v>
      </c>
      <c r="M126" s="84">
        <f t="shared" si="35"/>
        <v>0</v>
      </c>
      <c r="N126" s="108">
        <f t="shared" si="35"/>
        <v>0</v>
      </c>
    </row>
    <row r="127" spans="1:15" s="176" customFormat="1" ht="15" customHeight="1" x14ac:dyDescent="0.2">
      <c r="A127" s="106"/>
      <c r="B127" s="91" t="s">
        <v>695</v>
      </c>
      <c r="C127" s="91" t="s">
        <v>695</v>
      </c>
      <c r="D127" s="91" t="s">
        <v>695</v>
      </c>
      <c r="E127" s="186" t="s">
        <v>228</v>
      </c>
      <c r="F127" s="84"/>
      <c r="G127" s="84"/>
      <c r="H127" s="84"/>
      <c r="I127" s="84"/>
      <c r="J127" s="84"/>
      <c r="K127" s="84"/>
      <c r="L127" s="84"/>
      <c r="M127" s="84"/>
      <c r="N127" s="108"/>
      <c r="O127" s="198"/>
    </row>
    <row r="128" spans="1:15" ht="18.75" customHeight="1" x14ac:dyDescent="0.2">
      <c r="A128" s="106">
        <v>2461</v>
      </c>
      <c r="B128" s="91" t="s">
        <v>46</v>
      </c>
      <c r="C128" s="91" t="s">
        <v>698</v>
      </c>
      <c r="D128" s="91" t="s">
        <v>39</v>
      </c>
      <c r="E128" s="186" t="s">
        <v>207</v>
      </c>
      <c r="F128" s="84">
        <f>SUM(G128:H128)</f>
        <v>0</v>
      </c>
      <c r="G128" s="84">
        <v>0</v>
      </c>
      <c r="H128" s="84">
        <v>0</v>
      </c>
      <c r="I128" s="84">
        <f>SUM(J128:K128)</f>
        <v>0</v>
      </c>
      <c r="J128" s="84">
        <v>0</v>
      </c>
      <c r="K128" s="84">
        <v>0</v>
      </c>
      <c r="L128" s="84">
        <f>SUM(M128:N128)</f>
        <v>0</v>
      </c>
      <c r="M128" s="84">
        <v>0</v>
      </c>
      <c r="N128" s="108">
        <v>0</v>
      </c>
    </row>
    <row r="129" spans="1:15" ht="14.25" customHeight="1" x14ac:dyDescent="0.2">
      <c r="A129" s="106">
        <v>2470</v>
      </c>
      <c r="B129" s="91" t="s">
        <v>46</v>
      </c>
      <c r="C129" s="91" t="s">
        <v>44</v>
      </c>
      <c r="D129" s="91" t="s">
        <v>694</v>
      </c>
      <c r="E129" s="188" t="s">
        <v>224</v>
      </c>
      <c r="F129" s="84">
        <f>SUM(F131:F134)</f>
        <v>184040</v>
      </c>
      <c r="G129" s="84">
        <f t="shared" ref="G129:N129" si="36">SUM(G131:G134)</f>
        <v>152590</v>
      </c>
      <c r="H129" s="84">
        <f t="shared" si="36"/>
        <v>31450</v>
      </c>
      <c r="I129" s="84">
        <f t="shared" si="36"/>
        <v>183830</v>
      </c>
      <c r="J129" s="84">
        <f t="shared" si="36"/>
        <v>151890</v>
      </c>
      <c r="K129" s="84">
        <f t="shared" si="36"/>
        <v>31940</v>
      </c>
      <c r="L129" s="84">
        <f t="shared" si="36"/>
        <v>12354.033000000001</v>
      </c>
      <c r="M129" s="84">
        <f t="shared" si="36"/>
        <v>9163.5060000000012</v>
      </c>
      <c r="N129" s="108">
        <f t="shared" si="36"/>
        <v>3190.527</v>
      </c>
    </row>
    <row r="130" spans="1:15" s="176" customFormat="1" ht="14.25" customHeight="1" x14ac:dyDescent="0.2">
      <c r="A130" s="106"/>
      <c r="B130" s="91" t="s">
        <v>695</v>
      </c>
      <c r="C130" s="91" t="s">
        <v>695</v>
      </c>
      <c r="D130" s="91" t="s">
        <v>695</v>
      </c>
      <c r="E130" s="186" t="s">
        <v>228</v>
      </c>
      <c r="F130" s="84"/>
      <c r="G130" s="84"/>
      <c r="H130" s="84"/>
      <c r="I130" s="84"/>
      <c r="J130" s="84"/>
      <c r="K130" s="84"/>
      <c r="L130" s="84"/>
      <c r="M130" s="84"/>
      <c r="N130" s="108"/>
      <c r="O130" s="198"/>
    </row>
    <row r="131" spans="1:15" ht="35.25" customHeight="1" x14ac:dyDescent="0.2">
      <c r="A131" s="106">
        <v>2471</v>
      </c>
      <c r="B131" s="91" t="s">
        <v>46</v>
      </c>
      <c r="C131" s="91" t="s">
        <v>44</v>
      </c>
      <c r="D131" s="91" t="s">
        <v>39</v>
      </c>
      <c r="E131" s="186" t="s">
        <v>355</v>
      </c>
      <c r="F131" s="84">
        <f>SUM(G131:H131)</f>
        <v>0</v>
      </c>
      <c r="G131" s="84">
        <v>0</v>
      </c>
      <c r="H131" s="84">
        <v>0</v>
      </c>
      <c r="I131" s="84">
        <f>SUM(J131:K131)</f>
        <v>0</v>
      </c>
      <c r="J131" s="84">
        <v>0</v>
      </c>
      <c r="K131" s="84">
        <v>0</v>
      </c>
      <c r="L131" s="84">
        <f>SUM(M131:N131)</f>
        <v>0</v>
      </c>
      <c r="M131" s="84">
        <v>0</v>
      </c>
      <c r="N131" s="108">
        <v>0</v>
      </c>
    </row>
    <row r="132" spans="1:15" ht="27.75" customHeight="1" x14ac:dyDescent="0.2">
      <c r="A132" s="106">
        <v>2472</v>
      </c>
      <c r="B132" s="91" t="s">
        <v>46</v>
      </c>
      <c r="C132" s="91" t="s">
        <v>44</v>
      </c>
      <c r="D132" s="91" t="s">
        <v>40</v>
      </c>
      <c r="E132" s="186" t="s">
        <v>388</v>
      </c>
      <c r="F132" s="84">
        <f>SUM(G132:H132)</f>
        <v>0</v>
      </c>
      <c r="G132" s="84">
        <v>0</v>
      </c>
      <c r="H132" s="84">
        <v>0</v>
      </c>
      <c r="I132" s="84">
        <f>SUM(J132:K132)</f>
        <v>0</v>
      </c>
      <c r="J132" s="84">
        <v>0</v>
      </c>
      <c r="K132" s="84">
        <v>0</v>
      </c>
      <c r="L132" s="84">
        <f>SUM(M132:N132)</f>
        <v>0</v>
      </c>
      <c r="M132" s="84">
        <v>0</v>
      </c>
      <c r="N132" s="108">
        <v>0</v>
      </c>
    </row>
    <row r="133" spans="1:15" ht="32.25" customHeight="1" x14ac:dyDescent="0.2">
      <c r="A133" s="106">
        <v>2473</v>
      </c>
      <c r="B133" s="91" t="s">
        <v>46</v>
      </c>
      <c r="C133" s="91" t="s">
        <v>44</v>
      </c>
      <c r="D133" s="91" t="s">
        <v>41</v>
      </c>
      <c r="E133" s="186" t="s">
        <v>271</v>
      </c>
      <c r="F133" s="84">
        <f>SUM(G133:H133)</f>
        <v>184040</v>
      </c>
      <c r="G133" s="84">
        <v>152590</v>
      </c>
      <c r="H133" s="84">
        <v>31450</v>
      </c>
      <c r="I133" s="84">
        <f>SUM(J133:K133)</f>
        <v>183830</v>
      </c>
      <c r="J133" s="84">
        <v>151890</v>
      </c>
      <c r="K133" s="84">
        <v>31940</v>
      </c>
      <c r="L133" s="84">
        <f>SUM(M133:N133)</f>
        <v>12354.033000000001</v>
      </c>
      <c r="M133" s="84">
        <v>9163.5060000000012</v>
      </c>
      <c r="N133" s="108">
        <v>3190.527</v>
      </c>
    </row>
    <row r="134" spans="1:15" ht="29.25" customHeight="1" x14ac:dyDescent="0.2">
      <c r="A134" s="106">
        <v>2474</v>
      </c>
      <c r="B134" s="91" t="s">
        <v>46</v>
      </c>
      <c r="C134" s="91" t="s">
        <v>44</v>
      </c>
      <c r="D134" s="91" t="s">
        <v>696</v>
      </c>
      <c r="E134" s="186" t="s">
        <v>229</v>
      </c>
      <c r="F134" s="84">
        <f>SUM(G134:H134)</f>
        <v>0</v>
      </c>
      <c r="G134" s="84">
        <v>0</v>
      </c>
      <c r="H134" s="84">
        <v>0</v>
      </c>
      <c r="I134" s="84">
        <f>SUM(J134:K134)</f>
        <v>0</v>
      </c>
      <c r="J134" s="84">
        <v>0</v>
      </c>
      <c r="K134" s="84">
        <v>0</v>
      </c>
      <c r="L134" s="84">
        <f>SUM(M134:N134)</f>
        <v>0</v>
      </c>
      <c r="M134" s="84">
        <v>0</v>
      </c>
      <c r="N134" s="108">
        <v>0</v>
      </c>
    </row>
    <row r="135" spans="1:15" ht="38.25" customHeight="1" x14ac:dyDescent="0.2">
      <c r="A135" s="106">
        <v>2480</v>
      </c>
      <c r="B135" s="91" t="s">
        <v>46</v>
      </c>
      <c r="C135" s="91" t="s">
        <v>45</v>
      </c>
      <c r="D135" s="91" t="s">
        <v>694</v>
      </c>
      <c r="E135" s="188" t="s">
        <v>356</v>
      </c>
      <c r="F135" s="84">
        <f>SUM(F137:F143)</f>
        <v>3340</v>
      </c>
      <c r="G135" s="84">
        <f t="shared" ref="G135:N135" si="37">SUM(G137:G143)</f>
        <v>270</v>
      </c>
      <c r="H135" s="84">
        <f t="shared" si="37"/>
        <v>3070</v>
      </c>
      <c r="I135" s="84">
        <f t="shared" si="37"/>
        <v>7175.5</v>
      </c>
      <c r="J135" s="84">
        <f t="shared" si="37"/>
        <v>1050</v>
      </c>
      <c r="K135" s="84">
        <f t="shared" si="37"/>
        <v>6125.5</v>
      </c>
      <c r="L135" s="84">
        <f t="shared" si="37"/>
        <v>2600</v>
      </c>
      <c r="M135" s="84">
        <f t="shared" si="37"/>
        <v>320</v>
      </c>
      <c r="N135" s="108">
        <f t="shared" si="37"/>
        <v>2280</v>
      </c>
    </row>
    <row r="136" spans="1:15" s="176" customFormat="1" ht="16.5" customHeight="1" x14ac:dyDescent="0.2">
      <c r="A136" s="106"/>
      <c r="B136" s="91" t="s">
        <v>695</v>
      </c>
      <c r="C136" s="91" t="s">
        <v>695</v>
      </c>
      <c r="D136" s="91" t="s">
        <v>695</v>
      </c>
      <c r="E136" s="186" t="s">
        <v>228</v>
      </c>
      <c r="F136" s="84"/>
      <c r="G136" s="84"/>
      <c r="H136" s="84"/>
      <c r="I136" s="84"/>
      <c r="J136" s="84"/>
      <c r="K136" s="84"/>
      <c r="L136" s="84"/>
      <c r="M136" s="84"/>
      <c r="N136" s="108"/>
      <c r="O136" s="198"/>
    </row>
    <row r="137" spans="1:15" ht="55.5" customHeight="1" x14ac:dyDescent="0.2">
      <c r="A137" s="106">
        <v>2481</v>
      </c>
      <c r="B137" s="91" t="s">
        <v>46</v>
      </c>
      <c r="C137" s="91" t="s">
        <v>45</v>
      </c>
      <c r="D137" s="91" t="s">
        <v>39</v>
      </c>
      <c r="E137" s="186" t="s">
        <v>357</v>
      </c>
      <c r="F137" s="84">
        <f t="shared" ref="F137:F143" si="38">SUM(G137:H137)</f>
        <v>0</v>
      </c>
      <c r="G137" s="84">
        <v>0</v>
      </c>
      <c r="H137" s="84">
        <v>0</v>
      </c>
      <c r="I137" s="84">
        <f t="shared" ref="I137:I143" si="39">SUM(J137:K137)</f>
        <v>0</v>
      </c>
      <c r="J137" s="84">
        <v>0</v>
      </c>
      <c r="K137" s="84">
        <v>0</v>
      </c>
      <c r="L137" s="84">
        <f t="shared" ref="L137:L143" si="40">SUM(M137:N137)</f>
        <v>0</v>
      </c>
      <c r="M137" s="84">
        <v>0</v>
      </c>
      <c r="N137" s="108">
        <v>0</v>
      </c>
    </row>
    <row r="138" spans="1:15" ht="53.25" customHeight="1" x14ac:dyDescent="0.2">
      <c r="A138" s="106">
        <v>2482</v>
      </c>
      <c r="B138" s="91" t="s">
        <v>46</v>
      </c>
      <c r="C138" s="91" t="s">
        <v>45</v>
      </c>
      <c r="D138" s="91" t="s">
        <v>40</v>
      </c>
      <c r="E138" s="186" t="s">
        <v>358</v>
      </c>
      <c r="F138" s="84">
        <f t="shared" si="38"/>
        <v>270</v>
      </c>
      <c r="G138" s="84">
        <v>270</v>
      </c>
      <c r="H138" s="84">
        <v>0</v>
      </c>
      <c r="I138" s="84">
        <f t="shared" si="39"/>
        <v>1050</v>
      </c>
      <c r="J138" s="84">
        <v>1050</v>
      </c>
      <c r="K138" s="84">
        <v>0</v>
      </c>
      <c r="L138" s="84">
        <f t="shared" si="40"/>
        <v>320</v>
      </c>
      <c r="M138" s="84">
        <v>320</v>
      </c>
      <c r="N138" s="108">
        <v>0</v>
      </c>
    </row>
    <row r="139" spans="1:15" ht="43.5" customHeight="1" x14ac:dyDescent="0.2">
      <c r="A139" s="106">
        <v>2483</v>
      </c>
      <c r="B139" s="91" t="s">
        <v>46</v>
      </c>
      <c r="C139" s="91" t="s">
        <v>45</v>
      </c>
      <c r="D139" s="91" t="s">
        <v>41</v>
      </c>
      <c r="E139" s="186" t="s">
        <v>359</v>
      </c>
      <c r="F139" s="84">
        <f t="shared" si="38"/>
        <v>0</v>
      </c>
      <c r="G139" s="84">
        <v>0</v>
      </c>
      <c r="H139" s="84">
        <v>0</v>
      </c>
      <c r="I139" s="84">
        <f t="shared" si="39"/>
        <v>0</v>
      </c>
      <c r="J139" s="84">
        <v>0</v>
      </c>
      <c r="K139" s="84">
        <v>0</v>
      </c>
      <c r="L139" s="84">
        <f t="shared" si="40"/>
        <v>0</v>
      </c>
      <c r="M139" s="84">
        <v>0</v>
      </c>
      <c r="N139" s="108">
        <v>0</v>
      </c>
    </row>
    <row r="140" spans="1:15" ht="49.5" customHeight="1" x14ac:dyDescent="0.2">
      <c r="A140" s="106">
        <v>2484</v>
      </c>
      <c r="B140" s="91" t="s">
        <v>46</v>
      </c>
      <c r="C140" s="91" t="s">
        <v>45</v>
      </c>
      <c r="D140" s="91" t="s">
        <v>696</v>
      </c>
      <c r="E140" s="186" t="s">
        <v>360</v>
      </c>
      <c r="F140" s="84">
        <f t="shared" si="38"/>
        <v>0</v>
      </c>
      <c r="G140" s="84">
        <v>0</v>
      </c>
      <c r="H140" s="84">
        <v>0</v>
      </c>
      <c r="I140" s="84">
        <f t="shared" si="39"/>
        <v>0</v>
      </c>
      <c r="J140" s="84">
        <v>0</v>
      </c>
      <c r="K140" s="84">
        <v>0</v>
      </c>
      <c r="L140" s="84">
        <f t="shared" si="40"/>
        <v>0</v>
      </c>
      <c r="M140" s="84">
        <v>0</v>
      </c>
      <c r="N140" s="108">
        <v>0</v>
      </c>
    </row>
    <row r="141" spans="1:15" ht="36" customHeight="1" x14ac:dyDescent="0.2">
      <c r="A141" s="106">
        <v>2485</v>
      </c>
      <c r="B141" s="91" t="s">
        <v>46</v>
      </c>
      <c r="C141" s="91" t="s">
        <v>45</v>
      </c>
      <c r="D141" s="91" t="s">
        <v>697</v>
      </c>
      <c r="E141" s="186" t="s">
        <v>361</v>
      </c>
      <c r="F141" s="84">
        <f t="shared" si="38"/>
        <v>3070</v>
      </c>
      <c r="G141" s="84">
        <v>0</v>
      </c>
      <c r="H141" s="84">
        <v>3070</v>
      </c>
      <c r="I141" s="84">
        <f t="shared" si="39"/>
        <v>6125.5</v>
      </c>
      <c r="J141" s="84">
        <v>0</v>
      </c>
      <c r="K141" s="84">
        <v>6125.5</v>
      </c>
      <c r="L141" s="84">
        <f t="shared" si="40"/>
        <v>2280</v>
      </c>
      <c r="M141" s="84">
        <v>0</v>
      </c>
      <c r="N141" s="108">
        <v>2280</v>
      </c>
    </row>
    <row r="142" spans="1:15" ht="33" customHeight="1" x14ac:dyDescent="0.2">
      <c r="A142" s="106">
        <v>2486</v>
      </c>
      <c r="B142" s="91" t="s">
        <v>46</v>
      </c>
      <c r="C142" s="91" t="s">
        <v>45</v>
      </c>
      <c r="D142" s="91" t="s">
        <v>698</v>
      </c>
      <c r="E142" s="186" t="s">
        <v>362</v>
      </c>
      <c r="F142" s="84">
        <f t="shared" si="38"/>
        <v>0</v>
      </c>
      <c r="G142" s="84">
        <v>0</v>
      </c>
      <c r="H142" s="84">
        <v>0</v>
      </c>
      <c r="I142" s="84">
        <f t="shared" si="39"/>
        <v>0</v>
      </c>
      <c r="J142" s="84">
        <v>0</v>
      </c>
      <c r="K142" s="84">
        <v>0</v>
      </c>
      <c r="L142" s="84">
        <f t="shared" si="40"/>
        <v>0</v>
      </c>
      <c r="M142" s="84">
        <v>0</v>
      </c>
      <c r="N142" s="108">
        <v>0</v>
      </c>
    </row>
    <row r="143" spans="1:15" ht="40.5" customHeight="1" x14ac:dyDescent="0.2">
      <c r="A143" s="106">
        <v>2487</v>
      </c>
      <c r="B143" s="91" t="s">
        <v>46</v>
      </c>
      <c r="C143" s="91" t="s">
        <v>45</v>
      </c>
      <c r="D143" s="91" t="s">
        <v>44</v>
      </c>
      <c r="E143" s="186" t="s">
        <v>363</v>
      </c>
      <c r="F143" s="84">
        <f t="shared" si="38"/>
        <v>0</v>
      </c>
      <c r="G143" s="84">
        <v>0</v>
      </c>
      <c r="H143" s="84">
        <v>0</v>
      </c>
      <c r="I143" s="84">
        <f t="shared" si="39"/>
        <v>0</v>
      </c>
      <c r="J143" s="84">
        <v>0</v>
      </c>
      <c r="K143" s="84">
        <v>0</v>
      </c>
      <c r="L143" s="84">
        <f t="shared" si="40"/>
        <v>0</v>
      </c>
      <c r="M143" s="84">
        <v>0</v>
      </c>
      <c r="N143" s="108">
        <v>0</v>
      </c>
    </row>
    <row r="144" spans="1:15" ht="33.75" customHeight="1" x14ac:dyDescent="0.2">
      <c r="A144" s="106">
        <v>2490</v>
      </c>
      <c r="B144" s="91" t="s">
        <v>46</v>
      </c>
      <c r="C144" s="91" t="s">
        <v>700</v>
      </c>
      <c r="D144" s="91" t="s">
        <v>694</v>
      </c>
      <c r="E144" s="188" t="s">
        <v>272</v>
      </c>
      <c r="F144" s="84">
        <f>SUM(F146)</f>
        <v>-4752742.155199999</v>
      </c>
      <c r="G144" s="84">
        <f t="shared" ref="G144:N144" si="41">SUM(G146)</f>
        <v>1184219.3999999999</v>
      </c>
      <c r="H144" s="84">
        <f t="shared" si="41"/>
        <v>-5936961.5551999994</v>
      </c>
      <c r="I144" s="84">
        <f t="shared" si="41"/>
        <v>-5336326.1751000006</v>
      </c>
      <c r="J144" s="84">
        <f t="shared" si="41"/>
        <v>1083881</v>
      </c>
      <c r="K144" s="84">
        <f t="shared" si="41"/>
        <v>-6420207.1751000006</v>
      </c>
      <c r="L144" s="84">
        <f t="shared" si="41"/>
        <v>-2856350.0257000001</v>
      </c>
      <c r="M144" s="84">
        <f t="shared" si="41"/>
        <v>297591.60400000005</v>
      </c>
      <c r="N144" s="108">
        <f t="shared" si="41"/>
        <v>-3153941.6297000004</v>
      </c>
    </row>
    <row r="145" spans="1:15" s="176" customFormat="1" ht="16.5" customHeight="1" x14ac:dyDescent="0.2">
      <c r="A145" s="106"/>
      <c r="B145" s="91" t="s">
        <v>695</v>
      </c>
      <c r="C145" s="91" t="s">
        <v>695</v>
      </c>
      <c r="D145" s="91" t="s">
        <v>695</v>
      </c>
      <c r="E145" s="186" t="s">
        <v>228</v>
      </c>
      <c r="F145" s="84"/>
      <c r="G145" s="84"/>
      <c r="H145" s="84"/>
      <c r="I145" s="84"/>
      <c r="J145" s="84"/>
      <c r="K145" s="84"/>
      <c r="L145" s="84"/>
      <c r="M145" s="84"/>
      <c r="N145" s="108"/>
      <c r="O145" s="198"/>
    </row>
    <row r="146" spans="1:15" ht="33.75" customHeight="1" x14ac:dyDescent="0.2">
      <c r="A146" s="106">
        <v>2491</v>
      </c>
      <c r="B146" s="91" t="s">
        <v>46</v>
      </c>
      <c r="C146" s="91" t="s">
        <v>700</v>
      </c>
      <c r="D146" s="91" t="s">
        <v>39</v>
      </c>
      <c r="E146" s="186" t="s">
        <v>272</v>
      </c>
      <c r="F146" s="84">
        <f>SUM(G146:H146)</f>
        <v>-4752742.155199999</v>
      </c>
      <c r="G146" s="84">
        <v>1184219.3999999999</v>
      </c>
      <c r="H146" s="84">
        <v>-5936961.5551999994</v>
      </c>
      <c r="I146" s="84">
        <f>SUM(J146:K146)</f>
        <v>-5336326.1751000006</v>
      </c>
      <c r="J146" s="84">
        <v>1083881</v>
      </c>
      <c r="K146" s="84">
        <v>-6420207.1751000006</v>
      </c>
      <c r="L146" s="84">
        <f>SUM(M146:N146)</f>
        <v>-2856350.0257000001</v>
      </c>
      <c r="M146" s="84">
        <v>297591.60400000005</v>
      </c>
      <c r="N146" s="108">
        <v>-3153941.6297000004</v>
      </c>
    </row>
    <row r="147" spans="1:15" s="169" customFormat="1" ht="51" customHeight="1" x14ac:dyDescent="0.2">
      <c r="A147" s="149">
        <v>2500</v>
      </c>
      <c r="B147" s="107" t="s">
        <v>47</v>
      </c>
      <c r="C147" s="107" t="s">
        <v>694</v>
      </c>
      <c r="D147" s="107" t="s">
        <v>694</v>
      </c>
      <c r="E147" s="187" t="s">
        <v>233</v>
      </c>
      <c r="F147" s="86">
        <f>SUM(F149,F152,F155,F158,F161,F164,)</f>
        <v>16184621.236899998</v>
      </c>
      <c r="G147" s="86">
        <f t="shared" ref="G147:N147" si="42">SUM(G149,G152,G155,G158,G161,G164,)</f>
        <v>15677394.687999999</v>
      </c>
      <c r="H147" s="86">
        <f t="shared" si="42"/>
        <v>507226.54889999999</v>
      </c>
      <c r="I147" s="86">
        <f t="shared" si="42"/>
        <v>18894230.252099998</v>
      </c>
      <c r="J147" s="86">
        <f t="shared" si="42"/>
        <v>16197066.433999998</v>
      </c>
      <c r="K147" s="86">
        <f t="shared" si="42"/>
        <v>2697163.8181000003</v>
      </c>
      <c r="L147" s="86">
        <f t="shared" si="42"/>
        <v>6027004.2160999998</v>
      </c>
      <c r="M147" s="86">
        <f t="shared" si="42"/>
        <v>5605966.6327999989</v>
      </c>
      <c r="N147" s="161">
        <f t="shared" si="42"/>
        <v>421037.58329999994</v>
      </c>
    </row>
    <row r="148" spans="1:15" ht="19.5" customHeight="1" x14ac:dyDescent="0.2">
      <c r="A148" s="106"/>
      <c r="B148" s="91" t="s">
        <v>695</v>
      </c>
      <c r="C148" s="91" t="s">
        <v>695</v>
      </c>
      <c r="D148" s="91" t="s">
        <v>695</v>
      </c>
      <c r="E148" s="186" t="s">
        <v>241</v>
      </c>
      <c r="F148" s="84"/>
      <c r="G148" s="84"/>
      <c r="H148" s="84"/>
      <c r="I148" s="84"/>
      <c r="J148" s="84"/>
      <c r="K148" s="84"/>
      <c r="L148" s="84"/>
      <c r="M148" s="84"/>
      <c r="N148" s="108"/>
    </row>
    <row r="149" spans="1:15" ht="19.5" customHeight="1" x14ac:dyDescent="0.2">
      <c r="A149" s="106">
        <v>2510</v>
      </c>
      <c r="B149" s="91" t="s">
        <v>47</v>
      </c>
      <c r="C149" s="91" t="s">
        <v>39</v>
      </c>
      <c r="D149" s="91" t="s">
        <v>694</v>
      </c>
      <c r="E149" s="188" t="s">
        <v>273</v>
      </c>
      <c r="F149" s="84">
        <f>SUM(F151)</f>
        <v>13790136.307899999</v>
      </c>
      <c r="G149" s="84">
        <f t="shared" ref="G149:N149" si="43">SUM(G151)</f>
        <v>13539220.787999999</v>
      </c>
      <c r="H149" s="84">
        <f t="shared" si="43"/>
        <v>250915.51990000001</v>
      </c>
      <c r="I149" s="84">
        <f t="shared" si="43"/>
        <v>15914615.225899998</v>
      </c>
      <c r="J149" s="84">
        <f t="shared" si="43"/>
        <v>13718310.105999999</v>
      </c>
      <c r="K149" s="84">
        <f t="shared" si="43"/>
        <v>2196305.1198999998</v>
      </c>
      <c r="L149" s="84">
        <f t="shared" si="43"/>
        <v>5020837.8826000001</v>
      </c>
      <c r="M149" s="84">
        <f t="shared" si="43"/>
        <v>4702641.0987</v>
      </c>
      <c r="N149" s="108">
        <f t="shared" si="43"/>
        <v>318196.78389999998</v>
      </c>
    </row>
    <row r="150" spans="1:15" s="176" customFormat="1" ht="16.5" customHeight="1" x14ac:dyDescent="0.2">
      <c r="A150" s="106"/>
      <c r="B150" s="91" t="s">
        <v>695</v>
      </c>
      <c r="C150" s="91" t="s">
        <v>695</v>
      </c>
      <c r="D150" s="91" t="s">
        <v>695</v>
      </c>
      <c r="E150" s="186" t="s">
        <v>228</v>
      </c>
      <c r="F150" s="84"/>
      <c r="G150" s="84"/>
      <c r="H150" s="84"/>
      <c r="I150" s="84"/>
      <c r="J150" s="84"/>
      <c r="K150" s="84"/>
      <c r="L150" s="84"/>
      <c r="M150" s="84"/>
      <c r="N150" s="108"/>
      <c r="O150" s="198"/>
    </row>
    <row r="151" spans="1:15" ht="17.25" customHeight="1" x14ac:dyDescent="0.2">
      <c r="A151" s="106">
        <v>2511</v>
      </c>
      <c r="B151" s="91" t="s">
        <v>47</v>
      </c>
      <c r="C151" s="91" t="s">
        <v>39</v>
      </c>
      <c r="D151" s="91" t="s">
        <v>39</v>
      </c>
      <c r="E151" s="186" t="s">
        <v>273</v>
      </c>
      <c r="F151" s="84">
        <f>SUM(G151:H151)</f>
        <v>13790136.307899999</v>
      </c>
      <c r="G151" s="84">
        <v>13539220.787999999</v>
      </c>
      <c r="H151" s="84">
        <v>250915.51990000001</v>
      </c>
      <c r="I151" s="84">
        <f>SUM(J151:K151)</f>
        <v>15914615.225899998</v>
      </c>
      <c r="J151" s="84">
        <v>13718310.105999999</v>
      </c>
      <c r="K151" s="84">
        <v>2196305.1198999998</v>
      </c>
      <c r="L151" s="84">
        <f>SUM(M151:N151)</f>
        <v>5020837.8826000001</v>
      </c>
      <c r="M151" s="84">
        <v>4702641.0987</v>
      </c>
      <c r="N151" s="108">
        <v>318196.78389999998</v>
      </c>
    </row>
    <row r="152" spans="1:15" ht="18.75" customHeight="1" x14ac:dyDescent="0.2">
      <c r="A152" s="106">
        <v>2520</v>
      </c>
      <c r="B152" s="91" t="s">
        <v>47</v>
      </c>
      <c r="C152" s="91" t="s">
        <v>40</v>
      </c>
      <c r="D152" s="91" t="s">
        <v>694</v>
      </c>
      <c r="E152" s="188" t="s">
        <v>274</v>
      </c>
      <c r="F152" s="84">
        <f>SUM(F154)</f>
        <v>133713.829</v>
      </c>
      <c r="G152" s="84">
        <f t="shared" ref="G152:N152" si="44">SUM(G154)</f>
        <v>78065</v>
      </c>
      <c r="H152" s="84">
        <f t="shared" si="44"/>
        <v>55648.828999999998</v>
      </c>
      <c r="I152" s="84">
        <f t="shared" si="44"/>
        <v>200281.72889999999</v>
      </c>
      <c r="J152" s="84">
        <f t="shared" si="44"/>
        <v>92538.8</v>
      </c>
      <c r="K152" s="84">
        <f t="shared" si="44"/>
        <v>107742.9289</v>
      </c>
      <c r="L152" s="84">
        <f t="shared" si="44"/>
        <v>54853.298199999997</v>
      </c>
      <c r="M152" s="84">
        <f t="shared" si="44"/>
        <v>46309.2742</v>
      </c>
      <c r="N152" s="108">
        <f t="shared" si="44"/>
        <v>8544.0239999999994</v>
      </c>
    </row>
    <row r="153" spans="1:15" s="176" customFormat="1" ht="19.5" customHeight="1" x14ac:dyDescent="0.2">
      <c r="A153" s="106"/>
      <c r="B153" s="91" t="s">
        <v>695</v>
      </c>
      <c r="C153" s="91" t="s">
        <v>695</v>
      </c>
      <c r="D153" s="91" t="s">
        <v>695</v>
      </c>
      <c r="E153" s="186" t="s">
        <v>228</v>
      </c>
      <c r="F153" s="84"/>
      <c r="G153" s="84"/>
      <c r="H153" s="84"/>
      <c r="I153" s="84"/>
      <c r="J153" s="84"/>
      <c r="K153" s="84"/>
      <c r="L153" s="84"/>
      <c r="M153" s="84"/>
      <c r="N153" s="108"/>
      <c r="O153" s="198"/>
    </row>
    <row r="154" spans="1:15" ht="16.5" customHeight="1" x14ac:dyDescent="0.2">
      <c r="A154" s="106">
        <v>2521</v>
      </c>
      <c r="B154" s="91" t="s">
        <v>47</v>
      </c>
      <c r="C154" s="91" t="s">
        <v>40</v>
      </c>
      <c r="D154" s="91" t="s">
        <v>39</v>
      </c>
      <c r="E154" s="186" t="s">
        <v>275</v>
      </c>
      <c r="F154" s="84">
        <f>SUM(G154:H154)</f>
        <v>133713.829</v>
      </c>
      <c r="G154" s="84">
        <v>78065</v>
      </c>
      <c r="H154" s="84">
        <v>55648.828999999998</v>
      </c>
      <c r="I154" s="84">
        <f>SUM(J154:K154)</f>
        <v>200281.72889999999</v>
      </c>
      <c r="J154" s="84">
        <v>92538.8</v>
      </c>
      <c r="K154" s="84">
        <v>107742.9289</v>
      </c>
      <c r="L154" s="84">
        <f>SUM(M154:N154)</f>
        <v>54853.298199999997</v>
      </c>
      <c r="M154" s="84">
        <v>46309.2742</v>
      </c>
      <c r="N154" s="108">
        <v>8544.0239999999994</v>
      </c>
    </row>
    <row r="155" spans="1:15" ht="19.5" customHeight="1" x14ac:dyDescent="0.2">
      <c r="A155" s="106">
        <v>2530</v>
      </c>
      <c r="B155" s="91" t="s">
        <v>47</v>
      </c>
      <c r="C155" s="91" t="s">
        <v>41</v>
      </c>
      <c r="D155" s="91" t="s">
        <v>694</v>
      </c>
      <c r="E155" s="188" t="s">
        <v>364</v>
      </c>
      <c r="F155" s="84">
        <f>SUM(F157)</f>
        <v>80514</v>
      </c>
      <c r="G155" s="84">
        <f t="shared" ref="G155:N155" si="45">SUM(G157)</f>
        <v>80514</v>
      </c>
      <c r="H155" s="84">
        <f t="shared" si="45"/>
        <v>0</v>
      </c>
      <c r="I155" s="84">
        <f t="shared" si="45"/>
        <v>103968.62</v>
      </c>
      <c r="J155" s="84">
        <f t="shared" si="45"/>
        <v>102768.62</v>
      </c>
      <c r="K155" s="84">
        <f t="shared" si="45"/>
        <v>1200</v>
      </c>
      <c r="L155" s="84">
        <f t="shared" si="45"/>
        <v>56542.173999999999</v>
      </c>
      <c r="M155" s="84">
        <f t="shared" si="45"/>
        <v>56542.173999999999</v>
      </c>
      <c r="N155" s="108">
        <f t="shared" si="45"/>
        <v>0</v>
      </c>
    </row>
    <row r="156" spans="1:15" s="176" customFormat="1" ht="18" customHeight="1" x14ac:dyDescent="0.2">
      <c r="A156" s="106"/>
      <c r="B156" s="91" t="s">
        <v>695</v>
      </c>
      <c r="C156" s="91" t="s">
        <v>695</v>
      </c>
      <c r="D156" s="91" t="s">
        <v>695</v>
      </c>
      <c r="E156" s="186" t="s">
        <v>228</v>
      </c>
      <c r="F156" s="84"/>
      <c r="G156" s="84"/>
      <c r="H156" s="84"/>
      <c r="I156" s="84"/>
      <c r="J156" s="84"/>
      <c r="K156" s="84"/>
      <c r="L156" s="84"/>
      <c r="M156" s="84"/>
      <c r="N156" s="108"/>
      <c r="O156" s="198"/>
    </row>
    <row r="157" spans="1:15" ht="16.5" customHeight="1" x14ac:dyDescent="0.2">
      <c r="A157" s="106">
        <v>2531</v>
      </c>
      <c r="B157" s="91" t="s">
        <v>47</v>
      </c>
      <c r="C157" s="91" t="s">
        <v>41</v>
      </c>
      <c r="D157" s="91" t="s">
        <v>39</v>
      </c>
      <c r="E157" s="186" t="s">
        <v>364</v>
      </c>
      <c r="F157" s="84">
        <f>SUM(G157:H157)</f>
        <v>80514</v>
      </c>
      <c r="G157" s="84">
        <v>80514</v>
      </c>
      <c r="H157" s="84">
        <v>0</v>
      </c>
      <c r="I157" s="84">
        <f>SUM(J157:K157)</f>
        <v>103968.62</v>
      </c>
      <c r="J157" s="84">
        <v>102768.62</v>
      </c>
      <c r="K157" s="84">
        <v>1200</v>
      </c>
      <c r="L157" s="84">
        <f>SUM(M157:N157)</f>
        <v>56542.173999999999</v>
      </c>
      <c r="M157" s="84">
        <v>56542.173999999999</v>
      </c>
      <c r="N157" s="108">
        <v>0</v>
      </c>
    </row>
    <row r="158" spans="1:15" ht="24.75" customHeight="1" x14ac:dyDescent="0.2">
      <c r="A158" s="106">
        <v>2540</v>
      </c>
      <c r="B158" s="91" t="s">
        <v>47</v>
      </c>
      <c r="C158" s="91" t="s">
        <v>696</v>
      </c>
      <c r="D158" s="91" t="s">
        <v>694</v>
      </c>
      <c r="E158" s="188" t="s">
        <v>276</v>
      </c>
      <c r="F158" s="84">
        <f>SUM(F160)</f>
        <v>37215.9</v>
      </c>
      <c r="G158" s="84">
        <f t="shared" ref="G158:N158" si="46">SUM(G160)</f>
        <v>37215.9</v>
      </c>
      <c r="H158" s="84">
        <f t="shared" si="46"/>
        <v>0</v>
      </c>
      <c r="I158" s="84">
        <f t="shared" si="46"/>
        <v>42306.7</v>
      </c>
      <c r="J158" s="84">
        <f t="shared" si="46"/>
        <v>42306.7</v>
      </c>
      <c r="K158" s="84">
        <f t="shared" si="46"/>
        <v>0</v>
      </c>
      <c r="L158" s="84">
        <f t="shared" si="46"/>
        <v>16173.2683</v>
      </c>
      <c r="M158" s="84">
        <f t="shared" si="46"/>
        <v>16173.2683</v>
      </c>
      <c r="N158" s="108">
        <f t="shared" si="46"/>
        <v>0</v>
      </c>
    </row>
    <row r="159" spans="1:15" s="176" customFormat="1" ht="16.5" customHeight="1" x14ac:dyDescent="0.2">
      <c r="A159" s="106"/>
      <c r="B159" s="91" t="s">
        <v>695</v>
      </c>
      <c r="C159" s="91" t="s">
        <v>695</v>
      </c>
      <c r="D159" s="91" t="s">
        <v>695</v>
      </c>
      <c r="E159" s="186" t="s">
        <v>228</v>
      </c>
      <c r="F159" s="84"/>
      <c r="G159" s="84"/>
      <c r="H159" s="84"/>
      <c r="I159" s="84"/>
      <c r="J159" s="84"/>
      <c r="K159" s="84"/>
      <c r="L159" s="84"/>
      <c r="M159" s="84"/>
      <c r="N159" s="108"/>
      <c r="O159" s="198"/>
    </row>
    <row r="160" spans="1:15" ht="24" customHeight="1" x14ac:dyDescent="0.2">
      <c r="A160" s="106">
        <v>2541</v>
      </c>
      <c r="B160" s="91" t="s">
        <v>47</v>
      </c>
      <c r="C160" s="91" t="s">
        <v>696</v>
      </c>
      <c r="D160" s="91" t="s">
        <v>39</v>
      </c>
      <c r="E160" s="186" t="s">
        <v>276</v>
      </c>
      <c r="F160" s="84">
        <f>SUM(G160:H160)</f>
        <v>37215.9</v>
      </c>
      <c r="G160" s="84">
        <v>37215.9</v>
      </c>
      <c r="H160" s="84">
        <v>0</v>
      </c>
      <c r="I160" s="84">
        <f>SUM(J160:K160)</f>
        <v>42306.7</v>
      </c>
      <c r="J160" s="84">
        <v>42306.7</v>
      </c>
      <c r="K160" s="84">
        <v>0</v>
      </c>
      <c r="L160" s="84">
        <f>SUM(M160:N160)</f>
        <v>16173.2683</v>
      </c>
      <c r="M160" s="84">
        <v>16173.2683</v>
      </c>
      <c r="N160" s="108">
        <v>0</v>
      </c>
    </row>
    <row r="161" spans="1:15" ht="34.5" customHeight="1" x14ac:dyDescent="0.2">
      <c r="A161" s="106">
        <v>2550</v>
      </c>
      <c r="B161" s="91" t="s">
        <v>47</v>
      </c>
      <c r="C161" s="91" t="s">
        <v>697</v>
      </c>
      <c r="D161" s="91" t="s">
        <v>694</v>
      </c>
      <c r="E161" s="188" t="s">
        <v>365</v>
      </c>
      <c r="F161" s="84">
        <f>SUM(F163)</f>
        <v>6849.2</v>
      </c>
      <c r="G161" s="84">
        <f t="shared" ref="G161:N161" si="47">SUM(G163)</f>
        <v>4780</v>
      </c>
      <c r="H161" s="84">
        <f t="shared" si="47"/>
        <v>2069.1999999999998</v>
      </c>
      <c r="I161" s="84">
        <f t="shared" si="47"/>
        <v>7279.2</v>
      </c>
      <c r="J161" s="84">
        <f t="shared" si="47"/>
        <v>4780</v>
      </c>
      <c r="K161" s="84">
        <f t="shared" si="47"/>
        <v>2499.1999999999998</v>
      </c>
      <c r="L161" s="84">
        <f t="shared" si="47"/>
        <v>4454.2269999999999</v>
      </c>
      <c r="M161" s="84">
        <f t="shared" si="47"/>
        <v>2809.2269999999999</v>
      </c>
      <c r="N161" s="108">
        <f t="shared" si="47"/>
        <v>1645</v>
      </c>
    </row>
    <row r="162" spans="1:15" s="176" customFormat="1" ht="14.25" customHeight="1" x14ac:dyDescent="0.2">
      <c r="A162" s="106"/>
      <c r="B162" s="91" t="s">
        <v>695</v>
      </c>
      <c r="C162" s="91" t="s">
        <v>695</v>
      </c>
      <c r="D162" s="91" t="s">
        <v>695</v>
      </c>
      <c r="E162" s="186" t="s">
        <v>228</v>
      </c>
      <c r="F162" s="84"/>
      <c r="G162" s="84"/>
      <c r="H162" s="84"/>
      <c r="I162" s="84"/>
      <c r="J162" s="84"/>
      <c r="K162" s="84"/>
      <c r="L162" s="84"/>
      <c r="M162" s="84"/>
      <c r="N162" s="108"/>
      <c r="O162" s="198"/>
    </row>
    <row r="163" spans="1:15" ht="33.75" customHeight="1" x14ac:dyDescent="0.2">
      <c r="A163" s="106">
        <v>2551</v>
      </c>
      <c r="B163" s="91" t="s">
        <v>47</v>
      </c>
      <c r="C163" s="91" t="s">
        <v>697</v>
      </c>
      <c r="D163" s="91" t="s">
        <v>39</v>
      </c>
      <c r="E163" s="186" t="s">
        <v>365</v>
      </c>
      <c r="F163" s="84">
        <f>SUM(G163:H163)</f>
        <v>6849.2</v>
      </c>
      <c r="G163" s="84">
        <v>4780</v>
      </c>
      <c r="H163" s="84">
        <v>2069.1999999999998</v>
      </c>
      <c r="I163" s="84">
        <f>SUM(J163:K163)</f>
        <v>7279.2</v>
      </c>
      <c r="J163" s="84">
        <v>4780</v>
      </c>
      <c r="K163" s="84">
        <v>2499.1999999999998</v>
      </c>
      <c r="L163" s="84">
        <f>SUM(M163:N163)</f>
        <v>4454.2269999999999</v>
      </c>
      <c r="M163" s="84">
        <v>2809.2269999999999</v>
      </c>
      <c r="N163" s="108">
        <v>1645</v>
      </c>
    </row>
    <row r="164" spans="1:15" ht="36" customHeight="1" x14ac:dyDescent="0.2">
      <c r="A164" s="106">
        <v>2560</v>
      </c>
      <c r="B164" s="91" t="s">
        <v>47</v>
      </c>
      <c r="C164" s="91" t="s">
        <v>698</v>
      </c>
      <c r="D164" s="91" t="s">
        <v>694</v>
      </c>
      <c r="E164" s="188" t="s">
        <v>277</v>
      </c>
      <c r="F164" s="84">
        <f>SUM(F166)</f>
        <v>2136192</v>
      </c>
      <c r="G164" s="84">
        <f t="shared" ref="G164:N164" si="48">SUM(G166)</f>
        <v>1937599</v>
      </c>
      <c r="H164" s="84">
        <f t="shared" si="48"/>
        <v>198593</v>
      </c>
      <c r="I164" s="84">
        <f t="shared" si="48"/>
        <v>2625778.7773000002</v>
      </c>
      <c r="J164" s="84">
        <f t="shared" si="48"/>
        <v>2236362.2080000001</v>
      </c>
      <c r="K164" s="84">
        <f t="shared" si="48"/>
        <v>389416.56929999997</v>
      </c>
      <c r="L164" s="84">
        <f t="shared" si="48"/>
        <v>874143.36600000004</v>
      </c>
      <c r="M164" s="84">
        <f t="shared" si="48"/>
        <v>781491.5906</v>
      </c>
      <c r="N164" s="108">
        <f t="shared" si="48"/>
        <v>92651.775399999999</v>
      </c>
    </row>
    <row r="165" spans="1:15" s="176" customFormat="1" ht="19.5" customHeight="1" x14ac:dyDescent="0.2">
      <c r="A165" s="106"/>
      <c r="B165" s="91" t="s">
        <v>695</v>
      </c>
      <c r="C165" s="91" t="s">
        <v>695</v>
      </c>
      <c r="D165" s="91" t="s">
        <v>695</v>
      </c>
      <c r="E165" s="186" t="s">
        <v>228</v>
      </c>
      <c r="F165" s="84"/>
      <c r="G165" s="84"/>
      <c r="H165" s="84"/>
      <c r="I165" s="84"/>
      <c r="J165" s="84"/>
      <c r="K165" s="84"/>
      <c r="L165" s="84"/>
      <c r="M165" s="84"/>
      <c r="N165" s="108"/>
      <c r="O165" s="198"/>
    </row>
    <row r="166" spans="1:15" ht="37.5" customHeight="1" x14ac:dyDescent="0.2">
      <c r="A166" s="106">
        <v>2561</v>
      </c>
      <c r="B166" s="91" t="s">
        <v>47</v>
      </c>
      <c r="C166" s="91" t="s">
        <v>698</v>
      </c>
      <c r="D166" s="91" t="s">
        <v>39</v>
      </c>
      <c r="E166" s="186" t="s">
        <v>277</v>
      </c>
      <c r="F166" s="84">
        <f>SUM(G166:H166)</f>
        <v>2136192</v>
      </c>
      <c r="G166" s="84">
        <v>1937599</v>
      </c>
      <c r="H166" s="84">
        <v>198593</v>
      </c>
      <c r="I166" s="84">
        <f>SUM(J166:K166)</f>
        <v>2625778.7773000002</v>
      </c>
      <c r="J166" s="84">
        <v>2236362.2080000001</v>
      </c>
      <c r="K166" s="84">
        <v>389416.56929999997</v>
      </c>
      <c r="L166" s="84">
        <f>SUM(M166:N166)</f>
        <v>874143.36600000004</v>
      </c>
      <c r="M166" s="84">
        <v>781491.5906</v>
      </c>
      <c r="N166" s="108">
        <v>92651.775399999999</v>
      </c>
    </row>
    <row r="167" spans="1:15" s="169" customFormat="1" ht="60" customHeight="1" x14ac:dyDescent="0.2">
      <c r="A167" s="149">
        <v>2600</v>
      </c>
      <c r="B167" s="107" t="s">
        <v>48</v>
      </c>
      <c r="C167" s="107" t="s">
        <v>694</v>
      </c>
      <c r="D167" s="107" t="s">
        <v>694</v>
      </c>
      <c r="E167" s="187" t="s">
        <v>234</v>
      </c>
      <c r="F167" s="86">
        <f>SUM(F169,F172,F175,F178,F181,F184,)</f>
        <v>12358092.544</v>
      </c>
      <c r="G167" s="86">
        <f t="shared" ref="G167:N167" si="49">SUM(G169,G172,G175,G178,G181,G184,)</f>
        <v>8583416.2650000006</v>
      </c>
      <c r="H167" s="86">
        <f t="shared" si="49"/>
        <v>3774676.2790000001</v>
      </c>
      <c r="I167" s="86">
        <f t="shared" si="49"/>
        <v>14484100.048800001</v>
      </c>
      <c r="J167" s="86">
        <f t="shared" si="49"/>
        <v>9226489.0080000013</v>
      </c>
      <c r="K167" s="86">
        <f t="shared" si="49"/>
        <v>5257611.0407999996</v>
      </c>
      <c r="L167" s="86">
        <f t="shared" si="49"/>
        <v>3511192.6316999998</v>
      </c>
      <c r="M167" s="86">
        <f t="shared" si="49"/>
        <v>2815020.071</v>
      </c>
      <c r="N167" s="161">
        <f t="shared" si="49"/>
        <v>696172.56070000003</v>
      </c>
    </row>
    <row r="168" spans="1:15" ht="17.25" customHeight="1" x14ac:dyDescent="0.2">
      <c r="A168" s="106"/>
      <c r="B168" s="91" t="s">
        <v>695</v>
      </c>
      <c r="C168" s="91" t="s">
        <v>695</v>
      </c>
      <c r="D168" s="91" t="s">
        <v>695</v>
      </c>
      <c r="E168" s="186" t="s">
        <v>241</v>
      </c>
      <c r="F168" s="84"/>
      <c r="G168" s="84"/>
      <c r="H168" s="84"/>
      <c r="I168" s="84"/>
      <c r="J168" s="84"/>
      <c r="K168" s="84"/>
      <c r="L168" s="84"/>
      <c r="M168" s="84"/>
      <c r="N168" s="108"/>
    </row>
    <row r="169" spans="1:15" ht="24.75" customHeight="1" x14ac:dyDescent="0.2">
      <c r="A169" s="106">
        <v>2610</v>
      </c>
      <c r="B169" s="91" t="s">
        <v>48</v>
      </c>
      <c r="C169" s="91" t="s">
        <v>39</v>
      </c>
      <c r="D169" s="91" t="s">
        <v>694</v>
      </c>
      <c r="E169" s="188" t="s">
        <v>278</v>
      </c>
      <c r="F169" s="84">
        <f>SUM(F171)</f>
        <v>979368.5</v>
      </c>
      <c r="G169" s="84">
        <f t="shared" ref="G169:N169" si="50">SUM(G171)</f>
        <v>273560</v>
      </c>
      <c r="H169" s="84">
        <f t="shared" si="50"/>
        <v>705808.5</v>
      </c>
      <c r="I169" s="84">
        <f t="shared" si="50"/>
        <v>1308506.7198000001</v>
      </c>
      <c r="J169" s="84">
        <f t="shared" si="50"/>
        <v>341777.2</v>
      </c>
      <c r="K169" s="84">
        <f t="shared" si="50"/>
        <v>966729.51980000001</v>
      </c>
      <c r="L169" s="84">
        <f t="shared" si="50"/>
        <v>472173.75959999999</v>
      </c>
      <c r="M169" s="84">
        <f t="shared" si="50"/>
        <v>143316.2561</v>
      </c>
      <c r="N169" s="108">
        <f t="shared" si="50"/>
        <v>328857.50349999999</v>
      </c>
    </row>
    <row r="170" spans="1:15" s="176" customFormat="1" ht="18.75" customHeight="1" x14ac:dyDescent="0.2">
      <c r="A170" s="106"/>
      <c r="B170" s="91" t="s">
        <v>695</v>
      </c>
      <c r="C170" s="91" t="s">
        <v>695</v>
      </c>
      <c r="D170" s="91" t="s">
        <v>695</v>
      </c>
      <c r="E170" s="186" t="s">
        <v>228</v>
      </c>
      <c r="F170" s="84"/>
      <c r="G170" s="84"/>
      <c r="H170" s="84"/>
      <c r="I170" s="84"/>
      <c r="J170" s="84"/>
      <c r="K170" s="84"/>
      <c r="L170" s="84"/>
      <c r="M170" s="84"/>
      <c r="N170" s="108"/>
      <c r="O170" s="198"/>
    </row>
    <row r="171" spans="1:15" ht="21" customHeight="1" x14ac:dyDescent="0.2">
      <c r="A171" s="106">
        <v>2611</v>
      </c>
      <c r="B171" s="91" t="s">
        <v>48</v>
      </c>
      <c r="C171" s="91" t="s">
        <v>39</v>
      </c>
      <c r="D171" s="91" t="s">
        <v>39</v>
      </c>
      <c r="E171" s="186" t="s">
        <v>279</v>
      </c>
      <c r="F171" s="84">
        <f>SUM(G171:H171)</f>
        <v>979368.5</v>
      </c>
      <c r="G171" s="84">
        <v>273560</v>
      </c>
      <c r="H171" s="84">
        <v>705808.5</v>
      </c>
      <c r="I171" s="84">
        <f>SUM(J171:K171)</f>
        <v>1308506.7198000001</v>
      </c>
      <c r="J171" s="84">
        <v>341777.2</v>
      </c>
      <c r="K171" s="84">
        <v>966729.51980000001</v>
      </c>
      <c r="L171" s="84">
        <f>SUM(M171:N171)</f>
        <v>472173.75959999999</v>
      </c>
      <c r="M171" s="84">
        <v>143316.2561</v>
      </c>
      <c r="N171" s="108">
        <v>328857.50349999999</v>
      </c>
    </row>
    <row r="172" spans="1:15" ht="20.25" customHeight="1" x14ac:dyDescent="0.2">
      <c r="A172" s="106">
        <v>2620</v>
      </c>
      <c r="B172" s="91" t="s">
        <v>48</v>
      </c>
      <c r="C172" s="91" t="s">
        <v>40</v>
      </c>
      <c r="D172" s="91" t="s">
        <v>694</v>
      </c>
      <c r="E172" s="188" t="s">
        <v>366</v>
      </c>
      <c r="F172" s="84">
        <f>SUM(F174)</f>
        <v>170746.94750000001</v>
      </c>
      <c r="G172" s="84">
        <f t="shared" ref="G172:N172" si="51">SUM(G174)</f>
        <v>139028.6</v>
      </c>
      <c r="H172" s="84">
        <f t="shared" si="51"/>
        <v>31718.3475</v>
      </c>
      <c r="I172" s="84">
        <f t="shared" si="51"/>
        <v>218806.43219999998</v>
      </c>
      <c r="J172" s="84">
        <f t="shared" si="51"/>
        <v>140672.598</v>
      </c>
      <c r="K172" s="84">
        <f t="shared" si="51"/>
        <v>78133.834199999998</v>
      </c>
      <c r="L172" s="84">
        <f t="shared" si="51"/>
        <v>74189.07699999999</v>
      </c>
      <c r="M172" s="84">
        <f t="shared" si="51"/>
        <v>56294.428599999999</v>
      </c>
      <c r="N172" s="108">
        <f t="shared" si="51"/>
        <v>17894.648399999998</v>
      </c>
    </row>
    <row r="173" spans="1:15" s="176" customFormat="1" ht="17.25" customHeight="1" x14ac:dyDescent="0.2">
      <c r="A173" s="106"/>
      <c r="B173" s="91" t="s">
        <v>695</v>
      </c>
      <c r="C173" s="91" t="s">
        <v>695</v>
      </c>
      <c r="D173" s="91" t="s">
        <v>695</v>
      </c>
      <c r="E173" s="186" t="s">
        <v>228</v>
      </c>
      <c r="F173" s="84"/>
      <c r="G173" s="84"/>
      <c r="H173" s="84"/>
      <c r="I173" s="84"/>
      <c r="J173" s="84"/>
      <c r="K173" s="84"/>
      <c r="L173" s="84"/>
      <c r="M173" s="84"/>
      <c r="N173" s="108"/>
      <c r="O173" s="198"/>
    </row>
    <row r="174" spans="1:15" ht="30" customHeight="1" x14ac:dyDescent="0.2">
      <c r="A174" s="106">
        <v>2621</v>
      </c>
      <c r="B174" s="91" t="s">
        <v>48</v>
      </c>
      <c r="C174" s="91" t="s">
        <v>40</v>
      </c>
      <c r="D174" s="91" t="s">
        <v>39</v>
      </c>
      <c r="E174" s="186" t="s">
        <v>366</v>
      </c>
      <c r="F174" s="84">
        <f>SUM(G174:H174)</f>
        <v>170746.94750000001</v>
      </c>
      <c r="G174" s="84">
        <v>139028.6</v>
      </c>
      <c r="H174" s="84">
        <v>31718.3475</v>
      </c>
      <c r="I174" s="84">
        <f>SUM(J174:K174)</f>
        <v>218806.43219999998</v>
      </c>
      <c r="J174" s="84">
        <v>140672.598</v>
      </c>
      <c r="K174" s="84">
        <v>78133.834199999998</v>
      </c>
      <c r="L174" s="84">
        <f>SUM(M174:N174)</f>
        <v>74189.07699999999</v>
      </c>
      <c r="M174" s="84">
        <v>56294.428599999999</v>
      </c>
      <c r="N174" s="108">
        <v>17894.648399999998</v>
      </c>
    </row>
    <row r="175" spans="1:15" ht="18.75" customHeight="1" x14ac:dyDescent="0.2">
      <c r="A175" s="106">
        <v>2630</v>
      </c>
      <c r="B175" s="91" t="s">
        <v>48</v>
      </c>
      <c r="C175" s="91" t="s">
        <v>41</v>
      </c>
      <c r="D175" s="91" t="s">
        <v>694</v>
      </c>
      <c r="E175" s="188" t="s">
        <v>280</v>
      </c>
      <c r="F175" s="84">
        <f>SUM(F177)</f>
        <v>1353639.9058000001</v>
      </c>
      <c r="G175" s="84">
        <f t="shared" ref="G175:N175" si="52">SUM(G177)</f>
        <v>783899.04700000002</v>
      </c>
      <c r="H175" s="84">
        <f t="shared" si="52"/>
        <v>569740.85880000005</v>
      </c>
      <c r="I175" s="84">
        <f t="shared" si="52"/>
        <v>1664546.0112000001</v>
      </c>
      <c r="J175" s="84">
        <f t="shared" si="52"/>
        <v>835125.54</v>
      </c>
      <c r="K175" s="84">
        <f t="shared" si="52"/>
        <v>829420.47120000003</v>
      </c>
      <c r="L175" s="84">
        <f t="shared" si="52"/>
        <v>511743.94829999999</v>
      </c>
      <c r="M175" s="84">
        <f t="shared" si="52"/>
        <v>381564.45899999997</v>
      </c>
      <c r="N175" s="108">
        <f t="shared" si="52"/>
        <v>130179.4893</v>
      </c>
    </row>
    <row r="176" spans="1:15" s="176" customFormat="1" ht="15.75" customHeight="1" x14ac:dyDescent="0.2">
      <c r="A176" s="106"/>
      <c r="B176" s="91" t="s">
        <v>695</v>
      </c>
      <c r="C176" s="91" t="s">
        <v>695</v>
      </c>
      <c r="D176" s="91" t="s">
        <v>695</v>
      </c>
      <c r="E176" s="186" t="s">
        <v>228</v>
      </c>
      <c r="F176" s="84"/>
      <c r="G176" s="84"/>
      <c r="H176" s="84"/>
      <c r="I176" s="84"/>
      <c r="J176" s="84"/>
      <c r="K176" s="84"/>
      <c r="L176" s="84"/>
      <c r="M176" s="84"/>
      <c r="N176" s="108"/>
      <c r="O176" s="198"/>
    </row>
    <row r="177" spans="1:15" ht="20.25" customHeight="1" x14ac:dyDescent="0.2">
      <c r="A177" s="106">
        <v>2631</v>
      </c>
      <c r="B177" s="91" t="s">
        <v>48</v>
      </c>
      <c r="C177" s="91" t="s">
        <v>41</v>
      </c>
      <c r="D177" s="91" t="s">
        <v>39</v>
      </c>
      <c r="E177" s="186" t="s">
        <v>281</v>
      </c>
      <c r="F177" s="84">
        <f>SUM(G177:H177)</f>
        <v>1353639.9058000001</v>
      </c>
      <c r="G177" s="84">
        <v>783899.04700000002</v>
      </c>
      <c r="H177" s="84">
        <v>569740.85880000005</v>
      </c>
      <c r="I177" s="84">
        <f>SUM(J177:K177)</f>
        <v>1664546.0112000001</v>
      </c>
      <c r="J177" s="84">
        <v>835125.54</v>
      </c>
      <c r="K177" s="84">
        <v>829420.47120000003</v>
      </c>
      <c r="L177" s="84">
        <f>SUM(M177:N177)</f>
        <v>511743.94829999999</v>
      </c>
      <c r="M177" s="84">
        <v>381564.45899999997</v>
      </c>
      <c r="N177" s="108">
        <v>130179.4893</v>
      </c>
    </row>
    <row r="178" spans="1:15" ht="21.75" customHeight="1" x14ac:dyDescent="0.2">
      <c r="A178" s="106">
        <v>2640</v>
      </c>
      <c r="B178" s="91" t="s">
        <v>48</v>
      </c>
      <c r="C178" s="91" t="s">
        <v>696</v>
      </c>
      <c r="D178" s="91" t="s">
        <v>694</v>
      </c>
      <c r="E178" s="188" t="s">
        <v>331</v>
      </c>
      <c r="F178" s="84">
        <f>SUM(F180)</f>
        <v>5852394.9969999995</v>
      </c>
      <c r="G178" s="84">
        <f t="shared" ref="G178:N178" si="53">SUM(G180)</f>
        <v>4980039</v>
      </c>
      <c r="H178" s="84">
        <f t="shared" si="53"/>
        <v>872355.99699999997</v>
      </c>
      <c r="I178" s="84">
        <f t="shared" si="53"/>
        <v>6325325.3397000004</v>
      </c>
      <c r="J178" s="84">
        <f t="shared" si="53"/>
        <v>5056442.5420000004</v>
      </c>
      <c r="K178" s="84">
        <f t="shared" si="53"/>
        <v>1268882.7977</v>
      </c>
      <c r="L178" s="84">
        <f t="shared" si="53"/>
        <v>1835487.0156999999</v>
      </c>
      <c r="M178" s="84">
        <f t="shared" si="53"/>
        <v>1662388.8698</v>
      </c>
      <c r="N178" s="108">
        <f t="shared" si="53"/>
        <v>173098.1459</v>
      </c>
    </row>
    <row r="179" spans="1:15" s="176" customFormat="1" ht="14.25" customHeight="1" x14ac:dyDescent="0.2">
      <c r="A179" s="106"/>
      <c r="B179" s="91" t="s">
        <v>695</v>
      </c>
      <c r="C179" s="91" t="s">
        <v>695</v>
      </c>
      <c r="D179" s="91" t="s">
        <v>695</v>
      </c>
      <c r="E179" s="186" t="s">
        <v>228</v>
      </c>
      <c r="F179" s="84"/>
      <c r="G179" s="84"/>
      <c r="H179" s="84"/>
      <c r="I179" s="84"/>
      <c r="J179" s="84"/>
      <c r="K179" s="84"/>
      <c r="L179" s="84"/>
      <c r="M179" s="84"/>
      <c r="N179" s="108"/>
      <c r="O179" s="198"/>
    </row>
    <row r="180" spans="1:15" ht="22.5" customHeight="1" x14ac:dyDescent="0.2">
      <c r="A180" s="106">
        <v>2641</v>
      </c>
      <c r="B180" s="91" t="s">
        <v>48</v>
      </c>
      <c r="C180" s="91" t="s">
        <v>696</v>
      </c>
      <c r="D180" s="91" t="s">
        <v>39</v>
      </c>
      <c r="E180" s="186" t="s">
        <v>332</v>
      </c>
      <c r="F180" s="84">
        <f>SUM(G180:H180)</f>
        <v>5852394.9969999995</v>
      </c>
      <c r="G180" s="84">
        <v>4980039</v>
      </c>
      <c r="H180" s="84">
        <v>872355.99699999997</v>
      </c>
      <c r="I180" s="84">
        <f>SUM(J180:K180)</f>
        <v>6325325.3397000004</v>
      </c>
      <c r="J180" s="84">
        <v>5056442.5420000004</v>
      </c>
      <c r="K180" s="84">
        <v>1268882.7977</v>
      </c>
      <c r="L180" s="84">
        <f>SUM(M180:N180)</f>
        <v>1835487.0156999999</v>
      </c>
      <c r="M180" s="84">
        <v>1662388.8698</v>
      </c>
      <c r="N180" s="108">
        <v>173098.1459</v>
      </c>
    </row>
    <row r="181" spans="1:15" ht="45" customHeight="1" x14ac:dyDescent="0.2">
      <c r="A181" s="106">
        <v>2650</v>
      </c>
      <c r="B181" s="91" t="s">
        <v>48</v>
      </c>
      <c r="C181" s="91" t="s">
        <v>697</v>
      </c>
      <c r="D181" s="91" t="s">
        <v>694</v>
      </c>
      <c r="E181" s="188" t="s">
        <v>367</v>
      </c>
      <c r="F181" s="84">
        <f>SUM(F183)</f>
        <v>17250</v>
      </c>
      <c r="G181" s="84">
        <f t="shared" ref="G181:N181" si="54">SUM(G183)</f>
        <v>0</v>
      </c>
      <c r="H181" s="84">
        <f t="shared" si="54"/>
        <v>17250</v>
      </c>
      <c r="I181" s="84">
        <f t="shared" si="54"/>
        <v>21550</v>
      </c>
      <c r="J181" s="84">
        <f t="shared" si="54"/>
        <v>0</v>
      </c>
      <c r="K181" s="84">
        <f t="shared" si="54"/>
        <v>21550</v>
      </c>
      <c r="L181" s="84">
        <f t="shared" si="54"/>
        <v>4165.9889999999996</v>
      </c>
      <c r="M181" s="84">
        <f t="shared" si="54"/>
        <v>0</v>
      </c>
      <c r="N181" s="108">
        <f t="shared" si="54"/>
        <v>4165.9889999999996</v>
      </c>
    </row>
    <row r="182" spans="1:15" s="176" customFormat="1" ht="14.25" customHeight="1" x14ac:dyDescent="0.2">
      <c r="A182" s="106"/>
      <c r="B182" s="91" t="s">
        <v>695</v>
      </c>
      <c r="C182" s="91" t="s">
        <v>695</v>
      </c>
      <c r="D182" s="91" t="s">
        <v>695</v>
      </c>
      <c r="E182" s="186" t="s">
        <v>228</v>
      </c>
      <c r="F182" s="84"/>
      <c r="G182" s="84"/>
      <c r="H182" s="84"/>
      <c r="I182" s="84"/>
      <c r="J182" s="84"/>
      <c r="K182" s="84"/>
      <c r="L182" s="84"/>
      <c r="M182" s="84"/>
      <c r="N182" s="108"/>
      <c r="O182" s="198"/>
    </row>
    <row r="183" spans="1:15" ht="44.25" customHeight="1" x14ac:dyDescent="0.2">
      <c r="A183" s="106">
        <v>2651</v>
      </c>
      <c r="B183" s="91" t="s">
        <v>48</v>
      </c>
      <c r="C183" s="91" t="s">
        <v>697</v>
      </c>
      <c r="D183" s="91" t="s">
        <v>39</v>
      </c>
      <c r="E183" s="186" t="s">
        <v>367</v>
      </c>
      <c r="F183" s="84">
        <f>SUM(G183:H183)</f>
        <v>17250</v>
      </c>
      <c r="G183" s="84">
        <v>0</v>
      </c>
      <c r="H183" s="84">
        <v>17250</v>
      </c>
      <c r="I183" s="84">
        <f>SUM(J183:K183)</f>
        <v>21550</v>
      </c>
      <c r="J183" s="84">
        <v>0</v>
      </c>
      <c r="K183" s="84">
        <v>21550</v>
      </c>
      <c r="L183" s="84">
        <f>SUM(M183:N183)</f>
        <v>4165.9889999999996</v>
      </c>
      <c r="M183" s="84">
        <v>0</v>
      </c>
      <c r="N183" s="108">
        <v>4165.9889999999996</v>
      </c>
    </row>
    <row r="184" spans="1:15" ht="41.25" customHeight="1" x14ac:dyDescent="0.2">
      <c r="A184" s="106">
        <v>2660</v>
      </c>
      <c r="B184" s="91" t="s">
        <v>48</v>
      </c>
      <c r="C184" s="91" t="s">
        <v>698</v>
      </c>
      <c r="D184" s="91" t="s">
        <v>694</v>
      </c>
      <c r="E184" s="188" t="s">
        <v>282</v>
      </c>
      <c r="F184" s="84">
        <f>SUM(F186)</f>
        <v>3984692.1937000002</v>
      </c>
      <c r="G184" s="84">
        <f t="shared" ref="G184:N184" si="55">SUM(G186)</f>
        <v>2406889.6180000002</v>
      </c>
      <c r="H184" s="84">
        <f t="shared" si="55"/>
        <v>1577802.5756999999</v>
      </c>
      <c r="I184" s="84">
        <f t="shared" si="55"/>
        <v>4945365.5459000003</v>
      </c>
      <c r="J184" s="84">
        <f t="shared" si="55"/>
        <v>2852471.128</v>
      </c>
      <c r="K184" s="84">
        <f t="shared" si="55"/>
        <v>2092894.4178999998</v>
      </c>
      <c r="L184" s="84">
        <f t="shared" si="55"/>
        <v>613432.84210000001</v>
      </c>
      <c r="M184" s="84">
        <f t="shared" si="55"/>
        <v>571456.0575</v>
      </c>
      <c r="N184" s="108">
        <f t="shared" si="55"/>
        <v>41976.784599999999</v>
      </c>
    </row>
    <row r="185" spans="1:15" s="176" customFormat="1" ht="14.25" customHeight="1" x14ac:dyDescent="0.2">
      <c r="A185" s="106"/>
      <c r="B185" s="91" t="s">
        <v>695</v>
      </c>
      <c r="C185" s="91" t="s">
        <v>695</v>
      </c>
      <c r="D185" s="91" t="s">
        <v>695</v>
      </c>
      <c r="E185" s="186" t="s">
        <v>228</v>
      </c>
      <c r="F185" s="84"/>
      <c r="G185" s="84"/>
      <c r="H185" s="84"/>
      <c r="I185" s="84"/>
      <c r="J185" s="84"/>
      <c r="K185" s="84"/>
      <c r="L185" s="84"/>
      <c r="M185" s="84"/>
      <c r="N185" s="108"/>
      <c r="O185" s="198"/>
    </row>
    <row r="186" spans="1:15" ht="36.75" customHeight="1" x14ac:dyDescent="0.2">
      <c r="A186" s="106">
        <v>2661</v>
      </c>
      <c r="B186" s="91" t="s">
        <v>48</v>
      </c>
      <c r="C186" s="91" t="s">
        <v>698</v>
      </c>
      <c r="D186" s="91" t="s">
        <v>39</v>
      </c>
      <c r="E186" s="186" t="s">
        <v>282</v>
      </c>
      <c r="F186" s="84">
        <f>SUM(G186:H186)</f>
        <v>3984692.1937000002</v>
      </c>
      <c r="G186" s="84">
        <v>2406889.6180000002</v>
      </c>
      <c r="H186" s="84">
        <v>1577802.5756999999</v>
      </c>
      <c r="I186" s="84">
        <f>SUM(J186:K186)</f>
        <v>4945365.5459000003</v>
      </c>
      <c r="J186" s="84">
        <v>2852471.128</v>
      </c>
      <c r="K186" s="84">
        <v>2092894.4178999998</v>
      </c>
      <c r="L186" s="84">
        <f>SUM(M186:N186)</f>
        <v>613432.84210000001</v>
      </c>
      <c r="M186" s="84">
        <v>571456.0575</v>
      </c>
      <c r="N186" s="108">
        <v>41976.784599999999</v>
      </c>
    </row>
    <row r="187" spans="1:15" s="169" customFormat="1" ht="54" customHeight="1" x14ac:dyDescent="0.2">
      <c r="A187" s="149">
        <v>2700</v>
      </c>
      <c r="B187" s="107" t="s">
        <v>49</v>
      </c>
      <c r="C187" s="107" t="s">
        <v>694</v>
      </c>
      <c r="D187" s="107" t="s">
        <v>694</v>
      </c>
      <c r="E187" s="187" t="s">
        <v>235</v>
      </c>
      <c r="F187" s="86">
        <f>SUM(F189,F194,F200,F206,F209,F212)</f>
        <v>429168</v>
      </c>
      <c r="G187" s="86">
        <f t="shared" ref="G187:N187" si="56">SUM(G189,G194,G200,G206,G209,G212)</f>
        <v>114008</v>
      </c>
      <c r="H187" s="86">
        <f t="shared" si="56"/>
        <v>315160</v>
      </c>
      <c r="I187" s="86">
        <f t="shared" si="56"/>
        <v>437724.9</v>
      </c>
      <c r="J187" s="86">
        <f t="shared" si="56"/>
        <v>143112.9</v>
      </c>
      <c r="K187" s="86">
        <f t="shared" si="56"/>
        <v>294612</v>
      </c>
      <c r="L187" s="86">
        <f t="shared" si="56"/>
        <v>53285.771000000001</v>
      </c>
      <c r="M187" s="86">
        <f t="shared" si="56"/>
        <v>12626.563999999998</v>
      </c>
      <c r="N187" s="161">
        <f t="shared" si="56"/>
        <v>40659.207000000002</v>
      </c>
    </row>
    <row r="188" spans="1:15" ht="11.25" customHeight="1" x14ac:dyDescent="0.2">
      <c r="A188" s="106"/>
      <c r="B188" s="91" t="s">
        <v>695</v>
      </c>
      <c r="C188" s="91" t="s">
        <v>695</v>
      </c>
      <c r="D188" s="91" t="s">
        <v>695</v>
      </c>
      <c r="E188" s="186" t="s">
        <v>241</v>
      </c>
      <c r="F188" s="84"/>
      <c r="G188" s="84"/>
      <c r="H188" s="84"/>
      <c r="I188" s="84"/>
      <c r="J188" s="84"/>
      <c r="K188" s="84"/>
      <c r="L188" s="84"/>
      <c r="M188" s="84"/>
      <c r="N188" s="108"/>
    </row>
    <row r="189" spans="1:15" ht="25.5" customHeight="1" x14ac:dyDescent="0.2">
      <c r="A189" s="106">
        <v>2710</v>
      </c>
      <c r="B189" s="91" t="s">
        <v>49</v>
      </c>
      <c r="C189" s="91" t="s">
        <v>39</v>
      </c>
      <c r="D189" s="91" t="s">
        <v>694</v>
      </c>
      <c r="E189" s="188" t="s">
        <v>368</v>
      </c>
      <c r="F189" s="84">
        <f>SUM(F191:F193)</f>
        <v>150010</v>
      </c>
      <c r="G189" s="84">
        <f t="shared" ref="G189:N189" si="57">SUM(G191:G193)</f>
        <v>100</v>
      </c>
      <c r="H189" s="84">
        <f t="shared" si="57"/>
        <v>149910</v>
      </c>
      <c r="I189" s="84">
        <f t="shared" si="57"/>
        <v>129010</v>
      </c>
      <c r="J189" s="84">
        <f t="shared" si="57"/>
        <v>600</v>
      </c>
      <c r="K189" s="84">
        <f t="shared" si="57"/>
        <v>128410</v>
      </c>
      <c r="L189" s="84">
        <f t="shared" si="57"/>
        <v>29303</v>
      </c>
      <c r="M189" s="84">
        <f t="shared" si="57"/>
        <v>500</v>
      </c>
      <c r="N189" s="108">
        <f t="shared" si="57"/>
        <v>28803</v>
      </c>
    </row>
    <row r="190" spans="1:15" s="176" customFormat="1" ht="14.25" customHeight="1" x14ac:dyDescent="0.2">
      <c r="A190" s="106"/>
      <c r="B190" s="91" t="s">
        <v>695</v>
      </c>
      <c r="C190" s="91" t="s">
        <v>695</v>
      </c>
      <c r="D190" s="91" t="s">
        <v>695</v>
      </c>
      <c r="E190" s="186" t="s">
        <v>228</v>
      </c>
      <c r="F190" s="84"/>
      <c r="G190" s="84"/>
      <c r="H190" s="84"/>
      <c r="I190" s="84"/>
      <c r="J190" s="84"/>
      <c r="K190" s="84"/>
      <c r="L190" s="84"/>
      <c r="M190" s="84"/>
      <c r="N190" s="108"/>
      <c r="O190" s="198"/>
    </row>
    <row r="191" spans="1:15" ht="18" customHeight="1" x14ac:dyDescent="0.2">
      <c r="A191" s="106">
        <v>2711</v>
      </c>
      <c r="B191" s="91" t="s">
        <v>49</v>
      </c>
      <c r="C191" s="91" t="s">
        <v>39</v>
      </c>
      <c r="D191" s="91" t="s">
        <v>39</v>
      </c>
      <c r="E191" s="186" t="s">
        <v>369</v>
      </c>
      <c r="F191" s="84">
        <f>SUM(G191:H191)</f>
        <v>150010</v>
      </c>
      <c r="G191" s="84">
        <v>100</v>
      </c>
      <c r="H191" s="84">
        <v>149910</v>
      </c>
      <c r="I191" s="84">
        <f>SUM(J191:K191)</f>
        <v>129010</v>
      </c>
      <c r="J191" s="84">
        <v>600</v>
      </c>
      <c r="K191" s="84">
        <v>128410</v>
      </c>
      <c r="L191" s="84">
        <f>SUM(M191:N191)</f>
        <v>29303</v>
      </c>
      <c r="M191" s="84">
        <v>500</v>
      </c>
      <c r="N191" s="108">
        <v>28803</v>
      </c>
    </row>
    <row r="192" spans="1:15" ht="21.75" customHeight="1" x14ac:dyDescent="0.2">
      <c r="A192" s="106">
        <v>2712</v>
      </c>
      <c r="B192" s="91" t="s">
        <v>49</v>
      </c>
      <c r="C192" s="91" t="s">
        <v>39</v>
      </c>
      <c r="D192" s="91" t="s">
        <v>40</v>
      </c>
      <c r="E192" s="186" t="s">
        <v>370</v>
      </c>
      <c r="F192" s="84">
        <f>SUM(G192:H192)</f>
        <v>0</v>
      </c>
      <c r="G192" s="84">
        <v>0</v>
      </c>
      <c r="H192" s="84">
        <v>0</v>
      </c>
      <c r="I192" s="84">
        <f>SUM(J192:K192)</f>
        <v>0</v>
      </c>
      <c r="J192" s="84">
        <v>0</v>
      </c>
      <c r="K192" s="84">
        <v>0</v>
      </c>
      <c r="L192" s="84">
        <f>SUM(M192:N192)</f>
        <v>0</v>
      </c>
      <c r="M192" s="84">
        <v>0</v>
      </c>
      <c r="N192" s="108">
        <v>0</v>
      </c>
    </row>
    <row r="193" spans="1:15" ht="19.5" customHeight="1" x14ac:dyDescent="0.2">
      <c r="A193" s="106">
        <v>2713</v>
      </c>
      <c r="B193" s="91" t="s">
        <v>49</v>
      </c>
      <c r="C193" s="91" t="s">
        <v>39</v>
      </c>
      <c r="D193" s="91" t="s">
        <v>41</v>
      </c>
      <c r="E193" s="186" t="s">
        <v>371</v>
      </c>
      <c r="F193" s="84">
        <f>SUM(G193:H193)</f>
        <v>0</v>
      </c>
      <c r="G193" s="84">
        <v>0</v>
      </c>
      <c r="H193" s="84">
        <v>0</v>
      </c>
      <c r="I193" s="84">
        <f>SUM(J193:K193)</f>
        <v>0</v>
      </c>
      <c r="J193" s="84">
        <v>0</v>
      </c>
      <c r="K193" s="84">
        <v>0</v>
      </c>
      <c r="L193" s="84">
        <f>SUM(M193:N193)</f>
        <v>0</v>
      </c>
      <c r="M193" s="84">
        <v>0</v>
      </c>
      <c r="N193" s="108">
        <v>0</v>
      </c>
    </row>
    <row r="194" spans="1:15" ht="24.75" customHeight="1" x14ac:dyDescent="0.2">
      <c r="A194" s="106">
        <v>2720</v>
      </c>
      <c r="B194" s="91" t="s">
        <v>49</v>
      </c>
      <c r="C194" s="91" t="s">
        <v>40</v>
      </c>
      <c r="D194" s="91" t="s">
        <v>694</v>
      </c>
      <c r="E194" s="188" t="s">
        <v>283</v>
      </c>
      <c r="F194" s="84">
        <f>SUM(F196:F199)</f>
        <v>17460</v>
      </c>
      <c r="G194" s="84">
        <f t="shared" ref="G194:N194" si="58">SUM(G196:G199)</f>
        <v>7860</v>
      </c>
      <c r="H194" s="84">
        <f t="shared" si="58"/>
        <v>9600</v>
      </c>
      <c r="I194" s="84">
        <f t="shared" si="58"/>
        <v>15625</v>
      </c>
      <c r="J194" s="84">
        <f t="shared" si="58"/>
        <v>7155</v>
      </c>
      <c r="K194" s="84">
        <f t="shared" si="58"/>
        <v>8470</v>
      </c>
      <c r="L194" s="84">
        <f t="shared" si="58"/>
        <v>2595</v>
      </c>
      <c r="M194" s="84">
        <f t="shared" si="58"/>
        <v>2595</v>
      </c>
      <c r="N194" s="108">
        <f t="shared" si="58"/>
        <v>0</v>
      </c>
    </row>
    <row r="195" spans="1:15" s="176" customFormat="1" ht="17.25" customHeight="1" x14ac:dyDescent="0.2">
      <c r="A195" s="106"/>
      <c r="B195" s="91" t="s">
        <v>695</v>
      </c>
      <c r="C195" s="91" t="s">
        <v>695</v>
      </c>
      <c r="D195" s="91" t="s">
        <v>695</v>
      </c>
      <c r="E195" s="186" t="s">
        <v>228</v>
      </c>
      <c r="F195" s="84"/>
      <c r="G195" s="84"/>
      <c r="H195" s="84"/>
      <c r="I195" s="84"/>
      <c r="J195" s="84"/>
      <c r="K195" s="84"/>
      <c r="L195" s="84"/>
      <c r="M195" s="84"/>
      <c r="N195" s="108"/>
      <c r="O195" s="198"/>
    </row>
    <row r="196" spans="1:15" ht="21" customHeight="1" x14ac:dyDescent="0.2">
      <c r="A196" s="106">
        <v>2721</v>
      </c>
      <c r="B196" s="91" t="s">
        <v>49</v>
      </c>
      <c r="C196" s="91" t="s">
        <v>40</v>
      </c>
      <c r="D196" s="91" t="s">
        <v>39</v>
      </c>
      <c r="E196" s="186" t="s">
        <v>284</v>
      </c>
      <c r="F196" s="84">
        <f>SUM(G196:H196)</f>
        <v>16260</v>
      </c>
      <c r="G196" s="84">
        <v>6660</v>
      </c>
      <c r="H196" s="84">
        <v>9600</v>
      </c>
      <c r="I196" s="84">
        <f>SUM(J196:K196)</f>
        <v>14225</v>
      </c>
      <c r="J196" s="84">
        <v>5755</v>
      </c>
      <c r="K196" s="84">
        <v>8470</v>
      </c>
      <c r="L196" s="84">
        <f>SUM(M196:N196)</f>
        <v>2175</v>
      </c>
      <c r="M196" s="84">
        <v>2175</v>
      </c>
      <c r="N196" s="108">
        <v>0</v>
      </c>
    </row>
    <row r="197" spans="1:15" ht="20.25" customHeight="1" x14ac:dyDescent="0.2">
      <c r="A197" s="106">
        <v>2722</v>
      </c>
      <c r="B197" s="91" t="s">
        <v>49</v>
      </c>
      <c r="C197" s="91" t="s">
        <v>40</v>
      </c>
      <c r="D197" s="91" t="s">
        <v>40</v>
      </c>
      <c r="E197" s="186" t="s">
        <v>285</v>
      </c>
      <c r="F197" s="84">
        <f>SUM(G197:H197)</f>
        <v>1200</v>
      </c>
      <c r="G197" s="84">
        <v>1200</v>
      </c>
      <c r="H197" s="84">
        <v>0</v>
      </c>
      <c r="I197" s="84">
        <f>SUM(J197:K197)</f>
        <v>1400</v>
      </c>
      <c r="J197" s="84">
        <v>1400</v>
      </c>
      <c r="K197" s="84">
        <v>0</v>
      </c>
      <c r="L197" s="84">
        <f>SUM(M197:N197)</f>
        <v>420</v>
      </c>
      <c r="M197" s="84">
        <v>420</v>
      </c>
      <c r="N197" s="108">
        <v>0</v>
      </c>
    </row>
    <row r="198" spans="1:15" ht="18.75" customHeight="1" x14ac:dyDescent="0.2">
      <c r="A198" s="106">
        <v>2723</v>
      </c>
      <c r="B198" s="91" t="s">
        <v>49</v>
      </c>
      <c r="C198" s="91" t="s">
        <v>40</v>
      </c>
      <c r="D198" s="91" t="s">
        <v>41</v>
      </c>
      <c r="E198" s="186" t="s">
        <v>286</v>
      </c>
      <c r="F198" s="84">
        <f>SUM(G198:H198)</f>
        <v>0</v>
      </c>
      <c r="G198" s="84">
        <v>0</v>
      </c>
      <c r="H198" s="84">
        <v>0</v>
      </c>
      <c r="I198" s="84">
        <f>SUM(J198:K198)</f>
        <v>0</v>
      </c>
      <c r="J198" s="84">
        <v>0</v>
      </c>
      <c r="K198" s="84">
        <v>0</v>
      </c>
      <c r="L198" s="84">
        <f>SUM(M198:N198)</f>
        <v>0</v>
      </c>
      <c r="M198" s="84">
        <v>0</v>
      </c>
      <c r="N198" s="108">
        <v>0</v>
      </c>
    </row>
    <row r="199" spans="1:15" ht="15.75" customHeight="1" x14ac:dyDescent="0.2">
      <c r="A199" s="106">
        <v>2724</v>
      </c>
      <c r="B199" s="91" t="s">
        <v>49</v>
      </c>
      <c r="C199" s="91" t="s">
        <v>40</v>
      </c>
      <c r="D199" s="91" t="s">
        <v>696</v>
      </c>
      <c r="E199" s="186" t="s">
        <v>287</v>
      </c>
      <c r="F199" s="84">
        <f>SUM(G199:H199)</f>
        <v>0</v>
      </c>
      <c r="G199" s="84">
        <v>0</v>
      </c>
      <c r="H199" s="84">
        <v>0</v>
      </c>
      <c r="I199" s="84">
        <f>SUM(J199:K199)</f>
        <v>0</v>
      </c>
      <c r="J199" s="84">
        <v>0</v>
      </c>
      <c r="K199" s="84">
        <v>0</v>
      </c>
      <c r="L199" s="84">
        <f>SUM(M199:N199)</f>
        <v>0</v>
      </c>
      <c r="M199" s="84">
        <v>0</v>
      </c>
      <c r="N199" s="108">
        <v>0</v>
      </c>
    </row>
    <row r="200" spans="1:15" ht="19.5" customHeight="1" x14ac:dyDescent="0.2">
      <c r="A200" s="106">
        <v>2730</v>
      </c>
      <c r="B200" s="91" t="s">
        <v>49</v>
      </c>
      <c r="C200" s="91" t="s">
        <v>41</v>
      </c>
      <c r="D200" s="91" t="s">
        <v>694</v>
      </c>
      <c r="E200" s="188" t="s">
        <v>288</v>
      </c>
      <c r="F200" s="84">
        <f>SUM(F202:F205)</f>
        <v>9700</v>
      </c>
      <c r="G200" s="84">
        <f t="shared" ref="G200:N200" si="59">SUM(G202:G205)</f>
        <v>9700</v>
      </c>
      <c r="H200" s="84">
        <f t="shared" si="59"/>
        <v>0</v>
      </c>
      <c r="I200" s="84">
        <f t="shared" si="59"/>
        <v>10200</v>
      </c>
      <c r="J200" s="84">
        <f t="shared" si="59"/>
        <v>10200</v>
      </c>
      <c r="K200" s="84">
        <f t="shared" si="59"/>
        <v>0</v>
      </c>
      <c r="L200" s="84">
        <f t="shared" si="59"/>
        <v>1570.855</v>
      </c>
      <c r="M200" s="84">
        <f t="shared" si="59"/>
        <v>1570.855</v>
      </c>
      <c r="N200" s="108">
        <f t="shared" si="59"/>
        <v>0</v>
      </c>
    </row>
    <row r="201" spans="1:15" s="176" customFormat="1" ht="19.5" customHeight="1" x14ac:dyDescent="0.2">
      <c r="A201" s="106"/>
      <c r="B201" s="91" t="s">
        <v>695</v>
      </c>
      <c r="C201" s="91" t="s">
        <v>695</v>
      </c>
      <c r="D201" s="91" t="s">
        <v>695</v>
      </c>
      <c r="E201" s="186" t="s">
        <v>228</v>
      </c>
      <c r="F201" s="84"/>
      <c r="G201" s="84"/>
      <c r="H201" s="84"/>
      <c r="I201" s="84"/>
      <c r="J201" s="84"/>
      <c r="K201" s="84"/>
      <c r="L201" s="84"/>
      <c r="M201" s="84"/>
      <c r="N201" s="108"/>
      <c r="O201" s="198"/>
    </row>
    <row r="202" spans="1:15" ht="23.25" customHeight="1" x14ac:dyDescent="0.2">
      <c r="A202" s="106">
        <v>2731</v>
      </c>
      <c r="B202" s="91" t="s">
        <v>49</v>
      </c>
      <c r="C202" s="91" t="s">
        <v>41</v>
      </c>
      <c r="D202" s="91" t="s">
        <v>39</v>
      </c>
      <c r="E202" s="186" t="s">
        <v>289</v>
      </c>
      <c r="F202" s="84">
        <f>SUM(G202:H202)</f>
        <v>9700</v>
      </c>
      <c r="G202" s="84">
        <v>9700</v>
      </c>
      <c r="H202" s="84">
        <v>0</v>
      </c>
      <c r="I202" s="84">
        <f>SUM(J202:K202)</f>
        <v>10200</v>
      </c>
      <c r="J202" s="84">
        <v>10200</v>
      </c>
      <c r="K202" s="84">
        <v>0</v>
      </c>
      <c r="L202" s="84">
        <f>SUM(M202:N202)</f>
        <v>1570.855</v>
      </c>
      <c r="M202" s="84">
        <v>1570.855</v>
      </c>
      <c r="N202" s="108">
        <v>0</v>
      </c>
    </row>
    <row r="203" spans="1:15" ht="18" customHeight="1" x14ac:dyDescent="0.2">
      <c r="A203" s="106">
        <v>2732</v>
      </c>
      <c r="B203" s="91" t="s">
        <v>49</v>
      </c>
      <c r="C203" s="91" t="s">
        <v>41</v>
      </c>
      <c r="D203" s="91" t="s">
        <v>40</v>
      </c>
      <c r="E203" s="186" t="s">
        <v>290</v>
      </c>
      <c r="F203" s="84">
        <f>SUM(G203:H203)</f>
        <v>0</v>
      </c>
      <c r="G203" s="84">
        <v>0</v>
      </c>
      <c r="H203" s="84">
        <v>0</v>
      </c>
      <c r="I203" s="84">
        <f>SUM(J203:K203)</f>
        <v>0</v>
      </c>
      <c r="J203" s="84">
        <v>0</v>
      </c>
      <c r="K203" s="84">
        <v>0</v>
      </c>
      <c r="L203" s="84">
        <f>SUM(M203:N203)</f>
        <v>0</v>
      </c>
      <c r="M203" s="84">
        <v>0</v>
      </c>
      <c r="N203" s="108">
        <v>0</v>
      </c>
    </row>
    <row r="204" spans="1:15" ht="24" customHeight="1" x14ac:dyDescent="0.2">
      <c r="A204" s="106">
        <v>2733</v>
      </c>
      <c r="B204" s="91" t="s">
        <v>49</v>
      </c>
      <c r="C204" s="91" t="s">
        <v>41</v>
      </c>
      <c r="D204" s="91" t="s">
        <v>41</v>
      </c>
      <c r="E204" s="186" t="s">
        <v>291</v>
      </c>
      <c r="F204" s="84">
        <f>SUM(G204:H204)</f>
        <v>0</v>
      </c>
      <c r="G204" s="84">
        <v>0</v>
      </c>
      <c r="H204" s="84">
        <v>0</v>
      </c>
      <c r="I204" s="84">
        <f>SUM(J204:K204)</f>
        <v>0</v>
      </c>
      <c r="J204" s="84">
        <v>0</v>
      </c>
      <c r="K204" s="84">
        <v>0</v>
      </c>
      <c r="L204" s="84">
        <f>SUM(M204:N204)</f>
        <v>0</v>
      </c>
      <c r="M204" s="84">
        <v>0</v>
      </c>
      <c r="N204" s="108">
        <v>0</v>
      </c>
    </row>
    <row r="205" spans="1:15" ht="32.25" customHeight="1" x14ac:dyDescent="0.2">
      <c r="A205" s="106">
        <v>2734</v>
      </c>
      <c r="B205" s="91" t="s">
        <v>49</v>
      </c>
      <c r="C205" s="91" t="s">
        <v>41</v>
      </c>
      <c r="D205" s="91" t="s">
        <v>696</v>
      </c>
      <c r="E205" s="186" t="s">
        <v>372</v>
      </c>
      <c r="F205" s="84">
        <f>SUM(G205:H205)</f>
        <v>0</v>
      </c>
      <c r="G205" s="84">
        <v>0</v>
      </c>
      <c r="H205" s="84">
        <v>0</v>
      </c>
      <c r="I205" s="84">
        <f>SUM(J205:K205)</f>
        <v>0</v>
      </c>
      <c r="J205" s="84">
        <v>0</v>
      </c>
      <c r="K205" s="84">
        <v>0</v>
      </c>
      <c r="L205" s="84">
        <f>SUM(M205:N205)</f>
        <v>0</v>
      </c>
      <c r="M205" s="84">
        <v>0</v>
      </c>
      <c r="N205" s="108">
        <v>0</v>
      </c>
    </row>
    <row r="206" spans="1:15" ht="22.5" customHeight="1" x14ac:dyDescent="0.2">
      <c r="A206" s="106">
        <v>2740</v>
      </c>
      <c r="B206" s="91" t="s">
        <v>49</v>
      </c>
      <c r="C206" s="91" t="s">
        <v>696</v>
      </c>
      <c r="D206" s="91" t="s">
        <v>694</v>
      </c>
      <c r="E206" s="188" t="s">
        <v>292</v>
      </c>
      <c r="F206" s="84">
        <f>SUM(F208)</f>
        <v>2970</v>
      </c>
      <c r="G206" s="84">
        <f t="shared" ref="G206:N206" si="60">SUM(G208)</f>
        <v>1970</v>
      </c>
      <c r="H206" s="84">
        <f t="shared" si="60"/>
        <v>1000</v>
      </c>
      <c r="I206" s="84">
        <f t="shared" si="60"/>
        <v>4379.8999999999996</v>
      </c>
      <c r="J206" s="84">
        <f t="shared" si="60"/>
        <v>3379.9</v>
      </c>
      <c r="K206" s="84">
        <f t="shared" si="60"/>
        <v>1000</v>
      </c>
      <c r="L206" s="84">
        <f t="shared" si="60"/>
        <v>859.7</v>
      </c>
      <c r="M206" s="84">
        <f t="shared" si="60"/>
        <v>859.7</v>
      </c>
      <c r="N206" s="108">
        <f t="shared" si="60"/>
        <v>0</v>
      </c>
    </row>
    <row r="207" spans="1:15" s="176" customFormat="1" ht="21" customHeight="1" x14ac:dyDescent="0.2">
      <c r="A207" s="106"/>
      <c r="B207" s="91" t="s">
        <v>695</v>
      </c>
      <c r="C207" s="91" t="s">
        <v>695</v>
      </c>
      <c r="D207" s="91" t="s">
        <v>695</v>
      </c>
      <c r="E207" s="186" t="s">
        <v>228</v>
      </c>
      <c r="F207" s="84"/>
      <c r="G207" s="84"/>
      <c r="H207" s="84"/>
      <c r="I207" s="84"/>
      <c r="J207" s="84"/>
      <c r="K207" s="84"/>
      <c r="L207" s="84"/>
      <c r="M207" s="84"/>
      <c r="N207" s="108"/>
      <c r="O207" s="198"/>
    </row>
    <row r="208" spans="1:15" ht="17.25" customHeight="1" x14ac:dyDescent="0.2">
      <c r="A208" s="106">
        <v>2741</v>
      </c>
      <c r="B208" s="91" t="s">
        <v>49</v>
      </c>
      <c r="C208" s="91" t="s">
        <v>696</v>
      </c>
      <c r="D208" s="91" t="s">
        <v>39</v>
      </c>
      <c r="E208" s="186" t="s">
        <v>292</v>
      </c>
      <c r="F208" s="84">
        <f>SUM(G208:H208)</f>
        <v>2970</v>
      </c>
      <c r="G208" s="84">
        <v>1970</v>
      </c>
      <c r="H208" s="84">
        <v>1000</v>
      </c>
      <c r="I208" s="84">
        <f>SUM(J208:K208)</f>
        <v>4379.8999999999996</v>
      </c>
      <c r="J208" s="84">
        <v>3379.9</v>
      </c>
      <c r="K208" s="84">
        <v>1000</v>
      </c>
      <c r="L208" s="84">
        <f>SUM(M208:N208)</f>
        <v>859.7</v>
      </c>
      <c r="M208" s="84">
        <v>859.7</v>
      </c>
      <c r="N208" s="108">
        <v>0</v>
      </c>
    </row>
    <row r="209" spans="1:15" ht="33.75" customHeight="1" x14ac:dyDescent="0.2">
      <c r="A209" s="106">
        <v>2750</v>
      </c>
      <c r="B209" s="91" t="s">
        <v>49</v>
      </c>
      <c r="C209" s="91" t="s">
        <v>697</v>
      </c>
      <c r="D209" s="91" t="s">
        <v>694</v>
      </c>
      <c r="E209" s="188" t="s">
        <v>373</v>
      </c>
      <c r="F209" s="84">
        <f>SUM(F211)</f>
        <v>0</v>
      </c>
      <c r="G209" s="84">
        <f t="shared" ref="G209:N209" si="61">SUM(G211)</f>
        <v>0</v>
      </c>
      <c r="H209" s="84">
        <f t="shared" si="61"/>
        <v>0</v>
      </c>
      <c r="I209" s="84">
        <f t="shared" si="61"/>
        <v>0</v>
      </c>
      <c r="J209" s="84">
        <f t="shared" si="61"/>
        <v>0</v>
      </c>
      <c r="K209" s="84">
        <f t="shared" si="61"/>
        <v>0</v>
      </c>
      <c r="L209" s="84">
        <f t="shared" si="61"/>
        <v>0</v>
      </c>
      <c r="M209" s="84">
        <f t="shared" si="61"/>
        <v>0</v>
      </c>
      <c r="N209" s="108">
        <f t="shared" si="61"/>
        <v>0</v>
      </c>
    </row>
    <row r="210" spans="1:15" s="176" customFormat="1" ht="15.75" customHeight="1" x14ac:dyDescent="0.2">
      <c r="A210" s="106"/>
      <c r="B210" s="91" t="s">
        <v>695</v>
      </c>
      <c r="C210" s="91" t="s">
        <v>695</v>
      </c>
      <c r="D210" s="91" t="s">
        <v>695</v>
      </c>
      <c r="E210" s="186" t="s">
        <v>228</v>
      </c>
      <c r="F210" s="84"/>
      <c r="G210" s="84"/>
      <c r="H210" s="84"/>
      <c r="I210" s="84"/>
      <c r="J210" s="84"/>
      <c r="K210" s="84"/>
      <c r="L210" s="84"/>
      <c r="M210" s="84"/>
      <c r="N210" s="108"/>
      <c r="O210" s="198"/>
    </row>
    <row r="211" spans="1:15" ht="30" customHeight="1" x14ac:dyDescent="0.2">
      <c r="A211" s="106">
        <v>2751</v>
      </c>
      <c r="B211" s="91" t="s">
        <v>49</v>
      </c>
      <c r="C211" s="91" t="s">
        <v>697</v>
      </c>
      <c r="D211" s="91" t="s">
        <v>39</v>
      </c>
      <c r="E211" s="186" t="s">
        <v>373</v>
      </c>
      <c r="F211" s="84">
        <f>SUM(G211:H211)</f>
        <v>0</v>
      </c>
      <c r="G211" s="84">
        <v>0</v>
      </c>
      <c r="H211" s="84">
        <v>0</v>
      </c>
      <c r="I211" s="84">
        <f>SUM(J211:K211)</f>
        <v>0</v>
      </c>
      <c r="J211" s="84">
        <v>0</v>
      </c>
      <c r="K211" s="84">
        <v>0</v>
      </c>
      <c r="L211" s="84">
        <f>SUM(M211:N211)</f>
        <v>0</v>
      </c>
      <c r="M211" s="84">
        <v>0</v>
      </c>
      <c r="N211" s="108">
        <v>0</v>
      </c>
    </row>
    <row r="212" spans="1:15" ht="27.75" customHeight="1" x14ac:dyDescent="0.2">
      <c r="A212" s="106">
        <v>2760</v>
      </c>
      <c r="B212" s="91" t="s">
        <v>49</v>
      </c>
      <c r="C212" s="91" t="s">
        <v>698</v>
      </c>
      <c r="D212" s="91" t="s">
        <v>694</v>
      </c>
      <c r="E212" s="188" t="s">
        <v>293</v>
      </c>
      <c r="F212" s="84">
        <f>SUM(F214:F215)</f>
        <v>249028</v>
      </c>
      <c r="G212" s="84">
        <f t="shared" ref="G212:N212" si="62">SUM(G214:G215)</f>
        <v>94378</v>
      </c>
      <c r="H212" s="84">
        <f t="shared" si="62"/>
        <v>154650</v>
      </c>
      <c r="I212" s="84">
        <f t="shared" si="62"/>
        <v>278510</v>
      </c>
      <c r="J212" s="84">
        <f t="shared" si="62"/>
        <v>121778</v>
      </c>
      <c r="K212" s="84">
        <f t="shared" si="62"/>
        <v>156732</v>
      </c>
      <c r="L212" s="84">
        <f t="shared" si="62"/>
        <v>18957.216</v>
      </c>
      <c r="M212" s="84">
        <f t="shared" si="62"/>
        <v>7101.009</v>
      </c>
      <c r="N212" s="108">
        <f t="shared" si="62"/>
        <v>11856.207</v>
      </c>
    </row>
    <row r="213" spans="1:15" s="176" customFormat="1" ht="18.75" customHeight="1" x14ac:dyDescent="0.2">
      <c r="A213" s="106"/>
      <c r="B213" s="91" t="s">
        <v>695</v>
      </c>
      <c r="C213" s="91" t="s">
        <v>695</v>
      </c>
      <c r="D213" s="91" t="s">
        <v>695</v>
      </c>
      <c r="E213" s="186" t="s">
        <v>228</v>
      </c>
      <c r="F213" s="84"/>
      <c r="G213" s="84"/>
      <c r="H213" s="84"/>
      <c r="I213" s="84"/>
      <c r="J213" s="84"/>
      <c r="K213" s="84"/>
      <c r="L213" s="84"/>
      <c r="M213" s="84"/>
      <c r="N213" s="108"/>
      <c r="O213" s="198"/>
    </row>
    <row r="214" spans="1:15" ht="13.5" x14ac:dyDescent="0.2">
      <c r="A214" s="106">
        <v>2761</v>
      </c>
      <c r="B214" s="91" t="s">
        <v>49</v>
      </c>
      <c r="C214" s="91" t="s">
        <v>698</v>
      </c>
      <c r="D214" s="91" t="s">
        <v>39</v>
      </c>
      <c r="E214" s="186" t="s">
        <v>294</v>
      </c>
      <c r="F214" s="84">
        <f>SUM(G214:H214)</f>
        <v>235830</v>
      </c>
      <c r="G214" s="84">
        <v>85180</v>
      </c>
      <c r="H214" s="84">
        <v>150650</v>
      </c>
      <c r="I214" s="84">
        <f>SUM(J214:K214)</f>
        <v>257983</v>
      </c>
      <c r="J214" s="84">
        <v>106880</v>
      </c>
      <c r="K214" s="84">
        <v>151103</v>
      </c>
      <c r="L214" s="84">
        <f>SUM(M214:N214)</f>
        <v>14258.199000000001</v>
      </c>
      <c r="M214" s="84">
        <v>2975</v>
      </c>
      <c r="N214" s="108">
        <v>11283.199000000001</v>
      </c>
    </row>
    <row r="215" spans="1:15" ht="16.5" customHeight="1" x14ac:dyDescent="0.2">
      <c r="A215" s="106">
        <v>2762</v>
      </c>
      <c r="B215" s="91" t="s">
        <v>49</v>
      </c>
      <c r="C215" s="91" t="s">
        <v>698</v>
      </c>
      <c r="D215" s="91" t="s">
        <v>40</v>
      </c>
      <c r="E215" s="186" t="s">
        <v>293</v>
      </c>
      <c r="F215" s="84">
        <f>SUM(G215:H215)</f>
        <v>13198</v>
      </c>
      <c r="G215" s="84">
        <v>9198</v>
      </c>
      <c r="H215" s="84">
        <v>4000</v>
      </c>
      <c r="I215" s="84">
        <f>SUM(J215:K215)</f>
        <v>20527</v>
      </c>
      <c r="J215" s="84">
        <v>14898</v>
      </c>
      <c r="K215" s="84">
        <v>5629</v>
      </c>
      <c r="L215" s="84">
        <f>SUM(M215:N215)</f>
        <v>4699.0169999999998</v>
      </c>
      <c r="M215" s="84">
        <v>4126.009</v>
      </c>
      <c r="N215" s="108">
        <v>573.00800000000004</v>
      </c>
    </row>
    <row r="216" spans="1:15" s="169" customFormat="1" ht="53.25" customHeight="1" x14ac:dyDescent="0.2">
      <c r="A216" s="149">
        <v>2800</v>
      </c>
      <c r="B216" s="107" t="s">
        <v>50</v>
      </c>
      <c r="C216" s="107" t="s">
        <v>694</v>
      </c>
      <c r="D216" s="107" t="s">
        <v>694</v>
      </c>
      <c r="E216" s="187" t="s">
        <v>236</v>
      </c>
      <c r="F216" s="86">
        <f>SUM(F218,F221,F230,F235,F240,F243)</f>
        <v>8886086.8412000015</v>
      </c>
      <c r="G216" s="86">
        <f t="shared" ref="G216:N216" si="63">SUM(G218,G221,G230,G235,G240,G243)</f>
        <v>7594401.0401999988</v>
      </c>
      <c r="H216" s="86">
        <f t="shared" si="63"/>
        <v>1291685.801</v>
      </c>
      <c r="I216" s="86">
        <f t="shared" si="63"/>
        <v>9848805.6594000012</v>
      </c>
      <c r="J216" s="86">
        <f t="shared" si="63"/>
        <v>8050508.4074000008</v>
      </c>
      <c r="K216" s="86">
        <f t="shared" si="63"/>
        <v>1798297.2519999999</v>
      </c>
      <c r="L216" s="86">
        <f>SUM(L218,L221,L230,L235,L240,L243)</f>
        <v>3197318.4391000001</v>
      </c>
      <c r="M216" s="86">
        <f t="shared" si="63"/>
        <v>3038912.6021999996</v>
      </c>
      <c r="N216" s="161">
        <f t="shared" si="63"/>
        <v>158405.83689999999</v>
      </c>
    </row>
    <row r="217" spans="1:15" ht="20.25" customHeight="1" x14ac:dyDescent="0.2">
      <c r="A217" s="106"/>
      <c r="B217" s="91" t="s">
        <v>695</v>
      </c>
      <c r="C217" s="91" t="s">
        <v>695</v>
      </c>
      <c r="D217" s="91" t="s">
        <v>695</v>
      </c>
      <c r="E217" s="186" t="s">
        <v>241</v>
      </c>
      <c r="F217" s="84"/>
      <c r="G217" s="84"/>
      <c r="H217" s="84"/>
      <c r="I217" s="84"/>
      <c r="J217" s="84"/>
      <c r="K217" s="84"/>
      <c r="L217" s="84"/>
      <c r="M217" s="84"/>
      <c r="N217" s="108"/>
    </row>
    <row r="218" spans="1:15" ht="18.75" customHeight="1" x14ac:dyDescent="0.2">
      <c r="A218" s="106">
        <v>2810</v>
      </c>
      <c r="B218" s="91" t="s">
        <v>50</v>
      </c>
      <c r="C218" s="91" t="s">
        <v>39</v>
      </c>
      <c r="D218" s="91" t="s">
        <v>694</v>
      </c>
      <c r="E218" s="188" t="s">
        <v>295</v>
      </c>
      <c r="F218" s="84">
        <f>SUM(F220)</f>
        <v>1488281.5879000002</v>
      </c>
      <c r="G218" s="84">
        <f t="shared" ref="G218:N218" si="64">SUM(G220)</f>
        <v>837465.1</v>
      </c>
      <c r="H218" s="84">
        <f t="shared" si="64"/>
        <v>650816.48790000007</v>
      </c>
      <c r="I218" s="84">
        <f t="shared" si="64"/>
        <v>1688649.4879000001</v>
      </c>
      <c r="J218" s="84">
        <f t="shared" si="64"/>
        <v>954124.20000000007</v>
      </c>
      <c r="K218" s="84">
        <f t="shared" si="64"/>
        <v>734525.2879</v>
      </c>
      <c r="L218" s="84">
        <f t="shared" si="64"/>
        <v>367714.94420000003</v>
      </c>
      <c r="M218" s="84">
        <f t="shared" si="64"/>
        <v>330492.0735</v>
      </c>
      <c r="N218" s="108">
        <f t="shared" si="64"/>
        <v>37222.870699999999</v>
      </c>
    </row>
    <row r="219" spans="1:15" s="176" customFormat="1" ht="18" customHeight="1" x14ac:dyDescent="0.2">
      <c r="A219" s="106"/>
      <c r="B219" s="91" t="s">
        <v>695</v>
      </c>
      <c r="C219" s="91" t="s">
        <v>695</v>
      </c>
      <c r="D219" s="91" t="s">
        <v>695</v>
      </c>
      <c r="E219" s="186" t="s">
        <v>228</v>
      </c>
      <c r="F219" s="84"/>
      <c r="G219" s="84"/>
      <c r="H219" s="84"/>
      <c r="I219" s="84"/>
      <c r="J219" s="84"/>
      <c r="K219" s="84"/>
      <c r="L219" s="84"/>
      <c r="M219" s="84"/>
      <c r="N219" s="108"/>
      <c r="O219" s="198"/>
    </row>
    <row r="220" spans="1:15" ht="28.5" customHeight="1" x14ac:dyDescent="0.2">
      <c r="A220" s="106">
        <v>2811</v>
      </c>
      <c r="B220" s="91" t="s">
        <v>50</v>
      </c>
      <c r="C220" s="91" t="s">
        <v>39</v>
      </c>
      <c r="D220" s="91" t="s">
        <v>39</v>
      </c>
      <c r="E220" s="186" t="s">
        <v>295</v>
      </c>
      <c r="F220" s="84">
        <f>SUM(G220:H220)</f>
        <v>1488281.5879000002</v>
      </c>
      <c r="G220" s="84">
        <v>837465.1</v>
      </c>
      <c r="H220" s="84">
        <v>650816.48790000007</v>
      </c>
      <c r="I220" s="84">
        <f>SUM(J220:K220)</f>
        <v>1688649.4879000001</v>
      </c>
      <c r="J220" s="84">
        <v>954124.20000000007</v>
      </c>
      <c r="K220" s="84">
        <v>734525.2879</v>
      </c>
      <c r="L220" s="84">
        <f>SUM(M220:N220)</f>
        <v>367714.94420000003</v>
      </c>
      <c r="M220" s="84">
        <v>330492.0735</v>
      </c>
      <c r="N220" s="108">
        <v>37222.870699999999</v>
      </c>
    </row>
    <row r="221" spans="1:15" ht="17.25" customHeight="1" x14ac:dyDescent="0.2">
      <c r="A221" s="106">
        <v>2820</v>
      </c>
      <c r="B221" s="91" t="s">
        <v>50</v>
      </c>
      <c r="C221" s="91" t="s">
        <v>40</v>
      </c>
      <c r="D221" s="91" t="s">
        <v>694</v>
      </c>
      <c r="E221" s="188" t="s">
        <v>296</v>
      </c>
      <c r="F221" s="84">
        <f>SUM(F223:F229)</f>
        <v>6992295.2827000003</v>
      </c>
      <c r="G221" s="84">
        <f t="shared" ref="G221:N221" si="65">SUM(G223:G229)</f>
        <v>6469202.1139999991</v>
      </c>
      <c r="H221" s="84">
        <f t="shared" si="65"/>
        <v>523093.16869999998</v>
      </c>
      <c r="I221" s="84">
        <f t="shared" si="65"/>
        <v>7761574.3057000013</v>
      </c>
      <c r="J221" s="84">
        <f t="shared" si="65"/>
        <v>6811656.7231999999</v>
      </c>
      <c r="K221" s="84">
        <f t="shared" si="65"/>
        <v>949917.5824999999</v>
      </c>
      <c r="L221" s="84">
        <f t="shared" si="65"/>
        <v>2685581.9202999999</v>
      </c>
      <c r="M221" s="84">
        <f t="shared" si="65"/>
        <v>2609182.5020999997</v>
      </c>
      <c r="N221" s="108">
        <f t="shared" si="65"/>
        <v>76399.4182</v>
      </c>
    </row>
    <row r="222" spans="1:15" s="176" customFormat="1" ht="10.5" customHeight="1" x14ac:dyDescent="0.2">
      <c r="A222" s="106"/>
      <c r="B222" s="91" t="s">
        <v>695</v>
      </c>
      <c r="C222" s="91" t="s">
        <v>695</v>
      </c>
      <c r="D222" s="91" t="s">
        <v>695</v>
      </c>
      <c r="E222" s="186" t="s">
        <v>228</v>
      </c>
      <c r="F222" s="84"/>
      <c r="G222" s="84"/>
      <c r="H222" s="84"/>
      <c r="I222" s="84"/>
      <c r="J222" s="84"/>
      <c r="K222" s="84"/>
      <c r="L222" s="84"/>
      <c r="M222" s="84"/>
      <c r="N222" s="108"/>
      <c r="O222" s="198"/>
    </row>
    <row r="223" spans="1:15" ht="21" customHeight="1" x14ac:dyDescent="0.2">
      <c r="A223" s="106">
        <v>2821</v>
      </c>
      <c r="B223" s="91" t="s">
        <v>50</v>
      </c>
      <c r="C223" s="91" t="s">
        <v>40</v>
      </c>
      <c r="D223" s="91" t="s">
        <v>39</v>
      </c>
      <c r="E223" s="186" t="s">
        <v>225</v>
      </c>
      <c r="F223" s="84">
        <f t="shared" ref="F223:F229" si="66">SUM(G223:H223)</f>
        <v>1077326.7738000001</v>
      </c>
      <c r="G223" s="84">
        <v>1069546.773</v>
      </c>
      <c r="H223" s="84">
        <v>7780.0007999999998</v>
      </c>
      <c r="I223" s="84">
        <f t="shared" ref="I223:I229" si="67">SUM(J223:K223)</f>
        <v>1080927.3365</v>
      </c>
      <c r="J223" s="84">
        <v>1072312.9944</v>
      </c>
      <c r="K223" s="84">
        <v>8614.3420999999998</v>
      </c>
      <c r="L223" s="84">
        <f t="shared" ref="L223:L229" si="68">SUM(M223:N223)</f>
        <v>463506.80099999998</v>
      </c>
      <c r="M223" s="84">
        <v>462488.71779999998</v>
      </c>
      <c r="N223" s="108">
        <v>1018.0832</v>
      </c>
    </row>
    <row r="224" spans="1:15" ht="24" customHeight="1" x14ac:dyDescent="0.2">
      <c r="A224" s="106">
        <v>2822</v>
      </c>
      <c r="B224" s="91" t="s">
        <v>50</v>
      </c>
      <c r="C224" s="91" t="s">
        <v>40</v>
      </c>
      <c r="D224" s="91" t="s">
        <v>40</v>
      </c>
      <c r="E224" s="186" t="s">
        <v>297</v>
      </c>
      <c r="F224" s="84">
        <f t="shared" si="66"/>
        <v>463391.2</v>
      </c>
      <c r="G224" s="84">
        <v>463391.2</v>
      </c>
      <c r="H224" s="84">
        <v>0</v>
      </c>
      <c r="I224" s="84">
        <f t="shared" si="67"/>
        <v>483391.2</v>
      </c>
      <c r="J224" s="84">
        <v>477091.2</v>
      </c>
      <c r="K224" s="84">
        <v>6300</v>
      </c>
      <c r="L224" s="84">
        <f t="shared" si="68"/>
        <v>195932.66800000001</v>
      </c>
      <c r="M224" s="84">
        <v>195932.66800000001</v>
      </c>
      <c r="N224" s="108">
        <v>0</v>
      </c>
    </row>
    <row r="225" spans="1:15" ht="23.25" customHeight="1" x14ac:dyDescent="0.2">
      <c r="A225" s="106">
        <v>2823</v>
      </c>
      <c r="B225" s="91" t="s">
        <v>50</v>
      </c>
      <c r="C225" s="91" t="s">
        <v>40</v>
      </c>
      <c r="D225" s="91" t="s">
        <v>41</v>
      </c>
      <c r="E225" s="186" t="s">
        <v>298</v>
      </c>
      <c r="F225" s="84">
        <f t="shared" si="66"/>
        <v>2922452.1724</v>
      </c>
      <c r="G225" s="84">
        <v>2491408.9410000001</v>
      </c>
      <c r="H225" s="84">
        <v>431043.23139999999</v>
      </c>
      <c r="I225" s="84">
        <f t="shared" si="67"/>
        <v>3251059.4719000002</v>
      </c>
      <c r="J225" s="84">
        <v>2573325.2488000002</v>
      </c>
      <c r="K225" s="84">
        <v>677734.22309999994</v>
      </c>
      <c r="L225" s="84">
        <f t="shared" si="68"/>
        <v>1147991.7382999999</v>
      </c>
      <c r="M225" s="84">
        <v>1094262.7542999999</v>
      </c>
      <c r="N225" s="108">
        <v>53728.983999999997</v>
      </c>
    </row>
    <row r="226" spans="1:15" ht="21.75" customHeight="1" x14ac:dyDescent="0.2">
      <c r="A226" s="106">
        <v>2824</v>
      </c>
      <c r="B226" s="91" t="s">
        <v>50</v>
      </c>
      <c r="C226" s="91" t="s">
        <v>40</v>
      </c>
      <c r="D226" s="91" t="s">
        <v>696</v>
      </c>
      <c r="E226" s="186" t="s">
        <v>299</v>
      </c>
      <c r="F226" s="84">
        <f t="shared" si="66"/>
        <v>1852390.9035</v>
      </c>
      <c r="G226" s="84">
        <v>1817402.9</v>
      </c>
      <c r="H226" s="84">
        <v>34988.003499999999</v>
      </c>
      <c r="I226" s="84">
        <f t="shared" si="67"/>
        <v>2102156.9835000001</v>
      </c>
      <c r="J226" s="84">
        <v>2071202.98</v>
      </c>
      <c r="K226" s="84">
        <v>30954.003499999999</v>
      </c>
      <c r="L226" s="84">
        <f t="shared" si="68"/>
        <v>611814.67509999999</v>
      </c>
      <c r="M226" s="84">
        <v>604288.40009999997</v>
      </c>
      <c r="N226" s="108">
        <v>7526.2749999999996</v>
      </c>
    </row>
    <row r="227" spans="1:15" ht="22.5" customHeight="1" x14ac:dyDescent="0.2">
      <c r="A227" s="106">
        <v>2825</v>
      </c>
      <c r="B227" s="91" t="s">
        <v>50</v>
      </c>
      <c r="C227" s="91" t="s">
        <v>40</v>
      </c>
      <c r="D227" s="91" t="s">
        <v>697</v>
      </c>
      <c r="E227" s="186" t="s">
        <v>226</v>
      </c>
      <c r="F227" s="84">
        <f t="shared" si="66"/>
        <v>587862.29999999993</v>
      </c>
      <c r="G227" s="84">
        <v>587862.29999999993</v>
      </c>
      <c r="H227" s="84">
        <v>0</v>
      </c>
      <c r="I227" s="84">
        <f t="shared" si="67"/>
        <v>733725.89999999991</v>
      </c>
      <c r="J227" s="84">
        <v>576312.29999999993</v>
      </c>
      <c r="K227" s="84">
        <v>157413.6</v>
      </c>
      <c r="L227" s="84">
        <f t="shared" si="68"/>
        <v>246672.17789999998</v>
      </c>
      <c r="M227" s="84">
        <v>246672.17789999998</v>
      </c>
      <c r="N227" s="108">
        <v>0</v>
      </c>
    </row>
    <row r="228" spans="1:15" ht="22.5" customHeight="1" x14ac:dyDescent="0.2">
      <c r="A228" s="106">
        <v>2826</v>
      </c>
      <c r="B228" s="91" t="s">
        <v>50</v>
      </c>
      <c r="C228" s="91" t="s">
        <v>40</v>
      </c>
      <c r="D228" s="91" t="s">
        <v>698</v>
      </c>
      <c r="E228" s="186" t="s">
        <v>394</v>
      </c>
      <c r="F228" s="84">
        <f t="shared" si="66"/>
        <v>0</v>
      </c>
      <c r="G228" s="84">
        <v>0</v>
      </c>
      <c r="H228" s="84">
        <v>0</v>
      </c>
      <c r="I228" s="84">
        <f t="shared" si="67"/>
        <v>0</v>
      </c>
      <c r="J228" s="84">
        <v>0</v>
      </c>
      <c r="K228" s="84">
        <v>0</v>
      </c>
      <c r="L228" s="84">
        <f t="shared" si="68"/>
        <v>0</v>
      </c>
      <c r="M228" s="84">
        <v>0</v>
      </c>
      <c r="N228" s="108">
        <v>0</v>
      </c>
    </row>
    <row r="229" spans="1:15" ht="33" customHeight="1" x14ac:dyDescent="0.2">
      <c r="A229" s="106">
        <v>2827</v>
      </c>
      <c r="B229" s="91" t="s">
        <v>50</v>
      </c>
      <c r="C229" s="91" t="s">
        <v>40</v>
      </c>
      <c r="D229" s="91" t="s">
        <v>44</v>
      </c>
      <c r="E229" s="186" t="s">
        <v>374</v>
      </c>
      <c r="F229" s="84">
        <f t="shared" si="66"/>
        <v>88871.93299999999</v>
      </c>
      <c r="G229" s="84">
        <v>39590</v>
      </c>
      <c r="H229" s="84">
        <v>49281.932999999997</v>
      </c>
      <c r="I229" s="84">
        <f t="shared" si="67"/>
        <v>110313.41379999999</v>
      </c>
      <c r="J229" s="84">
        <v>41412</v>
      </c>
      <c r="K229" s="84">
        <v>68901.413799999995</v>
      </c>
      <c r="L229" s="84">
        <f t="shared" si="68"/>
        <v>19663.86</v>
      </c>
      <c r="M229" s="84">
        <v>5537.7839999999997</v>
      </c>
      <c r="N229" s="108">
        <v>14126.075999999999</v>
      </c>
    </row>
    <row r="230" spans="1:15" ht="29.25" customHeight="1" x14ac:dyDescent="0.2">
      <c r="A230" s="106">
        <v>2830</v>
      </c>
      <c r="B230" s="91" t="s">
        <v>50</v>
      </c>
      <c r="C230" s="91" t="s">
        <v>41</v>
      </c>
      <c r="D230" s="91" t="s">
        <v>694</v>
      </c>
      <c r="E230" s="188" t="s">
        <v>300</v>
      </c>
      <c r="F230" s="84">
        <f>SUM(F232:F234)</f>
        <v>30267.9</v>
      </c>
      <c r="G230" s="84">
        <f t="shared" ref="G230:N230" si="69">SUM(G232:G234)</f>
        <v>30267.9</v>
      </c>
      <c r="H230" s="84">
        <f t="shared" si="69"/>
        <v>0</v>
      </c>
      <c r="I230" s="84">
        <f t="shared" si="69"/>
        <v>30839.826000000001</v>
      </c>
      <c r="J230" s="84">
        <f t="shared" si="69"/>
        <v>30839.826000000001</v>
      </c>
      <c r="K230" s="84">
        <f t="shared" si="69"/>
        <v>0</v>
      </c>
      <c r="L230" s="84">
        <f t="shared" si="69"/>
        <v>6753.8971000000001</v>
      </c>
      <c r="M230" s="84">
        <f t="shared" si="69"/>
        <v>6753.8971000000001</v>
      </c>
      <c r="N230" s="108">
        <f t="shared" si="69"/>
        <v>0</v>
      </c>
    </row>
    <row r="231" spans="1:15" s="176" customFormat="1" ht="10.5" customHeight="1" x14ac:dyDescent="0.2">
      <c r="A231" s="106"/>
      <c r="B231" s="91" t="s">
        <v>695</v>
      </c>
      <c r="C231" s="91" t="s">
        <v>695</v>
      </c>
      <c r="D231" s="91" t="s">
        <v>695</v>
      </c>
      <c r="E231" s="186" t="s">
        <v>228</v>
      </c>
      <c r="F231" s="84"/>
      <c r="G231" s="84"/>
      <c r="H231" s="84"/>
      <c r="I231" s="84"/>
      <c r="J231" s="84"/>
      <c r="K231" s="84"/>
      <c r="L231" s="84"/>
      <c r="M231" s="84"/>
      <c r="N231" s="108"/>
      <c r="O231" s="198"/>
    </row>
    <row r="232" spans="1:15" ht="23.25" customHeight="1" x14ac:dyDescent="0.2">
      <c r="A232" s="106">
        <v>2831</v>
      </c>
      <c r="B232" s="91" t="s">
        <v>50</v>
      </c>
      <c r="C232" s="91" t="s">
        <v>41</v>
      </c>
      <c r="D232" s="91" t="s">
        <v>39</v>
      </c>
      <c r="E232" s="186" t="s">
        <v>301</v>
      </c>
      <c r="F232" s="84">
        <f>SUM(G232:H232)</f>
        <v>16777.8</v>
      </c>
      <c r="G232" s="84">
        <v>16777.8</v>
      </c>
      <c r="H232" s="84">
        <v>0</v>
      </c>
      <c r="I232" s="84">
        <f>SUM(J232:K232)</f>
        <v>16867.8</v>
      </c>
      <c r="J232" s="84">
        <v>16867.8</v>
      </c>
      <c r="K232" s="84">
        <v>0</v>
      </c>
      <c r="L232" s="84">
        <f>SUM(M232:N232)</f>
        <v>2178.3000000000002</v>
      </c>
      <c r="M232" s="84">
        <v>2178.3000000000002</v>
      </c>
      <c r="N232" s="108">
        <v>0</v>
      </c>
    </row>
    <row r="233" spans="1:15" ht="23.25" customHeight="1" x14ac:dyDescent="0.2">
      <c r="A233" s="106">
        <v>2832</v>
      </c>
      <c r="B233" s="91" t="s">
        <v>50</v>
      </c>
      <c r="C233" s="91" t="s">
        <v>41</v>
      </c>
      <c r="D233" s="91" t="s">
        <v>40</v>
      </c>
      <c r="E233" s="186" t="s">
        <v>302</v>
      </c>
      <c r="F233" s="84">
        <f>SUM(G233:H233)</f>
        <v>7215</v>
      </c>
      <c r="G233" s="84">
        <v>7215</v>
      </c>
      <c r="H233" s="84">
        <v>0</v>
      </c>
      <c r="I233" s="84">
        <f>SUM(J233:K233)</f>
        <v>7445</v>
      </c>
      <c r="J233" s="84">
        <v>7445</v>
      </c>
      <c r="K233" s="84">
        <v>0</v>
      </c>
      <c r="L233" s="84">
        <f>SUM(M233:N233)</f>
        <v>2827.63</v>
      </c>
      <c r="M233" s="84">
        <v>2827.63</v>
      </c>
      <c r="N233" s="108">
        <v>0</v>
      </c>
    </row>
    <row r="234" spans="1:15" ht="18.75" customHeight="1" x14ac:dyDescent="0.2">
      <c r="A234" s="106">
        <v>2833</v>
      </c>
      <c r="B234" s="91" t="s">
        <v>50</v>
      </c>
      <c r="C234" s="91" t="s">
        <v>41</v>
      </c>
      <c r="D234" s="91" t="s">
        <v>41</v>
      </c>
      <c r="E234" s="186" t="s">
        <v>375</v>
      </c>
      <c r="F234" s="84">
        <f>SUM(G234:H234)</f>
        <v>6275.1</v>
      </c>
      <c r="G234" s="84">
        <v>6275.1</v>
      </c>
      <c r="H234" s="84">
        <v>0</v>
      </c>
      <c r="I234" s="84">
        <f>SUM(J234:K234)</f>
        <v>6527.0259999999998</v>
      </c>
      <c r="J234" s="84">
        <v>6527.0259999999998</v>
      </c>
      <c r="K234" s="84">
        <v>0</v>
      </c>
      <c r="L234" s="84">
        <f>SUM(M234:N234)</f>
        <v>1747.9671000000001</v>
      </c>
      <c r="M234" s="84">
        <v>1747.9671000000001</v>
      </c>
      <c r="N234" s="108">
        <v>0</v>
      </c>
    </row>
    <row r="235" spans="1:15" ht="25.5" customHeight="1" x14ac:dyDescent="0.2">
      <c r="A235" s="106">
        <v>2840</v>
      </c>
      <c r="B235" s="91" t="s">
        <v>50</v>
      </c>
      <c r="C235" s="91" t="s">
        <v>696</v>
      </c>
      <c r="D235" s="91" t="s">
        <v>694</v>
      </c>
      <c r="E235" s="188" t="s">
        <v>303</v>
      </c>
      <c r="F235" s="84">
        <f>SUM(F237:F239)</f>
        <v>96446.900200000004</v>
      </c>
      <c r="G235" s="84">
        <f t="shared" ref="G235:N235" si="70">SUM(G237:G239)</f>
        <v>80566.900200000004</v>
      </c>
      <c r="H235" s="84">
        <f t="shared" si="70"/>
        <v>15880</v>
      </c>
      <c r="I235" s="84">
        <f t="shared" si="70"/>
        <v>93911.900200000004</v>
      </c>
      <c r="J235" s="84">
        <f t="shared" si="70"/>
        <v>82501.900200000004</v>
      </c>
      <c r="K235" s="84">
        <f t="shared" si="70"/>
        <v>11410</v>
      </c>
      <c r="L235" s="84">
        <f t="shared" si="70"/>
        <v>32214.225900000001</v>
      </c>
      <c r="M235" s="84">
        <f t="shared" si="70"/>
        <v>31136.225900000001</v>
      </c>
      <c r="N235" s="108">
        <f t="shared" si="70"/>
        <v>1078</v>
      </c>
    </row>
    <row r="236" spans="1:15" s="176" customFormat="1" ht="10.5" customHeight="1" x14ac:dyDescent="0.2">
      <c r="A236" s="106"/>
      <c r="B236" s="91" t="s">
        <v>695</v>
      </c>
      <c r="C236" s="91" t="s">
        <v>695</v>
      </c>
      <c r="D236" s="91" t="s">
        <v>695</v>
      </c>
      <c r="E236" s="186" t="s">
        <v>228</v>
      </c>
      <c r="F236" s="84"/>
      <c r="G236" s="84"/>
      <c r="H236" s="84"/>
      <c r="I236" s="84"/>
      <c r="J236" s="84"/>
      <c r="K236" s="84"/>
      <c r="L236" s="84"/>
      <c r="M236" s="84"/>
      <c r="N236" s="108"/>
      <c r="O236" s="198"/>
    </row>
    <row r="237" spans="1:15" ht="35.25" customHeight="1" x14ac:dyDescent="0.2">
      <c r="A237" s="106">
        <v>2841</v>
      </c>
      <c r="B237" s="91" t="s">
        <v>50</v>
      </c>
      <c r="C237" s="91" t="s">
        <v>696</v>
      </c>
      <c r="D237" s="91" t="s">
        <v>39</v>
      </c>
      <c r="E237" s="186" t="s">
        <v>227</v>
      </c>
      <c r="F237" s="84">
        <f>SUM(G237:H237)</f>
        <v>6050</v>
      </c>
      <c r="G237" s="84">
        <v>6050</v>
      </c>
      <c r="H237" s="84">
        <v>0</v>
      </c>
      <c r="I237" s="84">
        <f>SUM(J237:K237)</f>
        <v>5750</v>
      </c>
      <c r="J237" s="84">
        <v>5750</v>
      </c>
      <c r="K237" s="84">
        <v>0</v>
      </c>
      <c r="L237" s="84">
        <f>SUM(M237:N237)</f>
        <v>0</v>
      </c>
      <c r="M237" s="84">
        <v>0</v>
      </c>
      <c r="N237" s="108">
        <v>0</v>
      </c>
    </row>
    <row r="238" spans="1:15" ht="29.25" customHeight="1" x14ac:dyDescent="0.2">
      <c r="A238" s="106">
        <v>2842</v>
      </c>
      <c r="B238" s="91" t="s">
        <v>50</v>
      </c>
      <c r="C238" s="91" t="s">
        <v>696</v>
      </c>
      <c r="D238" s="91" t="s">
        <v>40</v>
      </c>
      <c r="E238" s="186" t="s">
        <v>376</v>
      </c>
      <c r="F238" s="84">
        <f>SUM(G238:H238)</f>
        <v>68591.900200000004</v>
      </c>
      <c r="G238" s="84">
        <v>62991.900199999996</v>
      </c>
      <c r="H238" s="84">
        <v>5600</v>
      </c>
      <c r="I238" s="84">
        <f>SUM(J238:K238)</f>
        <v>68576.900200000004</v>
      </c>
      <c r="J238" s="84">
        <v>62976.900199999996</v>
      </c>
      <c r="K238" s="84">
        <v>5600</v>
      </c>
      <c r="L238" s="84">
        <f>SUM(M238:N238)</f>
        <v>25357.77</v>
      </c>
      <c r="M238" s="84">
        <v>24359.77</v>
      </c>
      <c r="N238" s="108">
        <v>998</v>
      </c>
    </row>
    <row r="239" spans="1:15" ht="18.75" customHeight="1" x14ac:dyDescent="0.2">
      <c r="A239" s="106">
        <v>2843</v>
      </c>
      <c r="B239" s="91" t="s">
        <v>50</v>
      </c>
      <c r="C239" s="91" t="s">
        <v>696</v>
      </c>
      <c r="D239" s="91" t="s">
        <v>41</v>
      </c>
      <c r="E239" s="186" t="s">
        <v>303</v>
      </c>
      <c r="F239" s="84">
        <f>SUM(G239:H239)</f>
        <v>21805</v>
      </c>
      <c r="G239" s="84">
        <v>11525</v>
      </c>
      <c r="H239" s="84">
        <v>10280</v>
      </c>
      <c r="I239" s="84">
        <f>SUM(J239:K239)</f>
        <v>19585</v>
      </c>
      <c r="J239" s="84">
        <v>13775</v>
      </c>
      <c r="K239" s="84">
        <v>5810</v>
      </c>
      <c r="L239" s="84">
        <f>SUM(M239:N239)</f>
        <v>6856.4558999999999</v>
      </c>
      <c r="M239" s="84">
        <v>6776.4558999999999</v>
      </c>
      <c r="N239" s="108">
        <v>80</v>
      </c>
    </row>
    <row r="240" spans="1:15" ht="36" customHeight="1" x14ac:dyDescent="0.2">
      <c r="A240" s="106">
        <v>2850</v>
      </c>
      <c r="B240" s="91" t="s">
        <v>50</v>
      </c>
      <c r="C240" s="91" t="s">
        <v>697</v>
      </c>
      <c r="D240" s="91" t="s">
        <v>694</v>
      </c>
      <c r="E240" s="162" t="s">
        <v>377</v>
      </c>
      <c r="F240" s="84">
        <f>SUM(F242)</f>
        <v>101437.79149999999</v>
      </c>
      <c r="G240" s="84">
        <f t="shared" ref="G240:N240" si="71">SUM(G242)</f>
        <v>73729.025999999998</v>
      </c>
      <c r="H240" s="84">
        <f t="shared" si="71"/>
        <v>27708.765500000001</v>
      </c>
      <c r="I240" s="84">
        <f t="shared" si="71"/>
        <v>104908.94469999999</v>
      </c>
      <c r="J240" s="84">
        <f t="shared" si="71"/>
        <v>73409.042000000001</v>
      </c>
      <c r="K240" s="84">
        <f t="shared" si="71"/>
        <v>31499.902699999999</v>
      </c>
      <c r="L240" s="84">
        <f t="shared" si="71"/>
        <v>33742.673499999997</v>
      </c>
      <c r="M240" s="84">
        <f t="shared" si="71"/>
        <v>30355.1675</v>
      </c>
      <c r="N240" s="108">
        <f t="shared" si="71"/>
        <v>3387.5059999999999</v>
      </c>
    </row>
    <row r="241" spans="1:15" s="176" customFormat="1" ht="10.5" customHeight="1" x14ac:dyDescent="0.2">
      <c r="A241" s="106"/>
      <c r="B241" s="91" t="s">
        <v>695</v>
      </c>
      <c r="C241" s="91" t="s">
        <v>695</v>
      </c>
      <c r="D241" s="91" t="s">
        <v>695</v>
      </c>
      <c r="E241" s="186" t="s">
        <v>228</v>
      </c>
      <c r="F241" s="84"/>
      <c r="G241" s="84"/>
      <c r="H241" s="84"/>
      <c r="I241" s="84"/>
      <c r="J241" s="84"/>
      <c r="K241" s="84"/>
      <c r="L241" s="84"/>
      <c r="M241" s="84"/>
      <c r="N241" s="108"/>
      <c r="O241" s="198"/>
    </row>
    <row r="242" spans="1:15" ht="38.25" customHeight="1" x14ac:dyDescent="0.2">
      <c r="A242" s="106">
        <v>2851</v>
      </c>
      <c r="B242" s="91" t="s">
        <v>50</v>
      </c>
      <c r="C242" s="91" t="s">
        <v>697</v>
      </c>
      <c r="D242" s="91" t="s">
        <v>39</v>
      </c>
      <c r="E242" s="85" t="s">
        <v>377</v>
      </c>
      <c r="F242" s="84">
        <f>SUM(G242:H242)</f>
        <v>101437.79149999999</v>
      </c>
      <c r="G242" s="84">
        <v>73729.025999999998</v>
      </c>
      <c r="H242" s="84">
        <v>27708.765500000001</v>
      </c>
      <c r="I242" s="84">
        <f>SUM(J242:K242)</f>
        <v>104908.94469999999</v>
      </c>
      <c r="J242" s="84">
        <v>73409.042000000001</v>
      </c>
      <c r="K242" s="84">
        <v>31499.902699999999</v>
      </c>
      <c r="L242" s="84">
        <f>SUM(M242:N242)</f>
        <v>33742.673499999997</v>
      </c>
      <c r="M242" s="84">
        <v>30355.1675</v>
      </c>
      <c r="N242" s="108">
        <v>3387.5059999999999</v>
      </c>
    </row>
    <row r="243" spans="1:15" ht="27" customHeight="1" x14ac:dyDescent="0.2">
      <c r="A243" s="106">
        <v>2860</v>
      </c>
      <c r="B243" s="91" t="s">
        <v>50</v>
      </c>
      <c r="C243" s="91" t="s">
        <v>698</v>
      </c>
      <c r="D243" s="91" t="s">
        <v>694</v>
      </c>
      <c r="E243" s="162" t="s">
        <v>304</v>
      </c>
      <c r="F243" s="84">
        <f>SUM(F245)</f>
        <v>177357.37890000001</v>
      </c>
      <c r="G243" s="84">
        <f t="shared" ref="G243:N243" si="72">SUM(G245)</f>
        <v>103170</v>
      </c>
      <c r="H243" s="84">
        <f t="shared" si="72"/>
        <v>74187.378899999996</v>
      </c>
      <c r="I243" s="84">
        <f t="shared" si="72"/>
        <v>168921.1949</v>
      </c>
      <c r="J243" s="84">
        <f t="shared" si="72"/>
        <v>97976.716</v>
      </c>
      <c r="K243" s="84">
        <f t="shared" si="72"/>
        <v>70944.478900000002</v>
      </c>
      <c r="L243" s="84">
        <f t="shared" si="72"/>
        <v>71310.778099999996</v>
      </c>
      <c r="M243" s="84">
        <f t="shared" si="72"/>
        <v>30992.736099999998</v>
      </c>
      <c r="N243" s="108">
        <f t="shared" si="72"/>
        <v>40318.042000000001</v>
      </c>
    </row>
    <row r="244" spans="1:15" s="176" customFormat="1" ht="20.25" customHeight="1" x14ac:dyDescent="0.2">
      <c r="A244" s="106"/>
      <c r="B244" s="91" t="s">
        <v>695</v>
      </c>
      <c r="C244" s="91" t="s">
        <v>695</v>
      </c>
      <c r="D244" s="91" t="s">
        <v>695</v>
      </c>
      <c r="E244" s="186" t="s">
        <v>228</v>
      </c>
      <c r="F244" s="84"/>
      <c r="G244" s="84"/>
      <c r="H244" s="84"/>
      <c r="I244" s="84"/>
      <c r="J244" s="84"/>
      <c r="K244" s="84"/>
      <c r="L244" s="84"/>
      <c r="M244" s="84"/>
      <c r="N244" s="108"/>
      <c r="O244" s="198"/>
    </row>
    <row r="245" spans="1:15" ht="25.5" customHeight="1" x14ac:dyDescent="0.2">
      <c r="A245" s="106">
        <v>2861</v>
      </c>
      <c r="B245" s="91" t="s">
        <v>50</v>
      </c>
      <c r="C245" s="91" t="s">
        <v>698</v>
      </c>
      <c r="D245" s="91" t="s">
        <v>39</v>
      </c>
      <c r="E245" s="85" t="s">
        <v>304</v>
      </c>
      <c r="F245" s="84">
        <f>SUM(G245:H245)</f>
        <v>177357.37890000001</v>
      </c>
      <c r="G245" s="84">
        <v>103170</v>
      </c>
      <c r="H245" s="84">
        <v>74187.378899999996</v>
      </c>
      <c r="I245" s="84">
        <f>SUM(J245:K245)</f>
        <v>168921.1949</v>
      </c>
      <c r="J245" s="84">
        <v>97976.716</v>
      </c>
      <c r="K245" s="84">
        <v>70944.478900000002</v>
      </c>
      <c r="L245" s="84">
        <f>SUM(M245:N245)</f>
        <v>71310.778099999996</v>
      </c>
      <c r="M245" s="84">
        <v>30992.736099999998</v>
      </c>
      <c r="N245" s="108">
        <v>40318.042000000001</v>
      </c>
    </row>
    <row r="246" spans="1:15" s="169" customFormat="1" ht="56.25" customHeight="1" x14ac:dyDescent="0.2">
      <c r="A246" s="149">
        <v>2900</v>
      </c>
      <c r="B246" s="107" t="s">
        <v>51</v>
      </c>
      <c r="C246" s="107" t="s">
        <v>694</v>
      </c>
      <c r="D246" s="107" t="s">
        <v>694</v>
      </c>
      <c r="E246" s="187" t="s">
        <v>237</v>
      </c>
      <c r="F246" s="86">
        <f>SUM(F248,F252,F256,F260,F264,F268,F271,F274)</f>
        <v>47319254.793300003</v>
      </c>
      <c r="G246" s="86">
        <f t="shared" ref="G246:N246" si="73">SUM(G248,G252,G256,G260,G264,G268,G271,G274)</f>
        <v>44839391.040000007</v>
      </c>
      <c r="H246" s="86">
        <f t="shared" si="73"/>
        <v>2479863.7533</v>
      </c>
      <c r="I246" s="86">
        <f t="shared" si="73"/>
        <v>49567324.890300006</v>
      </c>
      <c r="J246" s="86">
        <f t="shared" si="73"/>
        <v>46265667.299000002</v>
      </c>
      <c r="K246" s="86">
        <f t="shared" si="73"/>
        <v>3301657.5913</v>
      </c>
      <c r="L246" s="86">
        <f t="shared" si="73"/>
        <v>19151446.335999999</v>
      </c>
      <c r="M246" s="86">
        <f t="shared" si="73"/>
        <v>18935013.0975</v>
      </c>
      <c r="N246" s="161">
        <f t="shared" si="73"/>
        <v>216433.23849999998</v>
      </c>
    </row>
    <row r="247" spans="1:15" ht="24" customHeight="1" x14ac:dyDescent="0.2">
      <c r="A247" s="106"/>
      <c r="B247" s="91" t="s">
        <v>695</v>
      </c>
      <c r="C247" s="91" t="s">
        <v>695</v>
      </c>
      <c r="D247" s="91" t="s">
        <v>695</v>
      </c>
      <c r="E247" s="186" t="s">
        <v>241</v>
      </c>
      <c r="F247" s="84"/>
      <c r="G247" s="84"/>
      <c r="H247" s="84"/>
      <c r="I247" s="84"/>
      <c r="J247" s="84"/>
      <c r="K247" s="84"/>
      <c r="L247" s="84"/>
      <c r="M247" s="84"/>
      <c r="N247" s="108"/>
    </row>
    <row r="248" spans="1:15" ht="24.75" customHeight="1" x14ac:dyDescent="0.2">
      <c r="A248" s="106">
        <v>2910</v>
      </c>
      <c r="B248" s="91" t="s">
        <v>51</v>
      </c>
      <c r="C248" s="91" t="s">
        <v>39</v>
      </c>
      <c r="D248" s="91" t="s">
        <v>694</v>
      </c>
      <c r="E248" s="188" t="s">
        <v>305</v>
      </c>
      <c r="F248" s="84">
        <f>SUM(F250:F251)</f>
        <v>26585661.843600001</v>
      </c>
      <c r="G248" s="84">
        <f t="shared" ref="G248:N248" si="74">SUM(G250:G251)</f>
        <v>25667723.591000002</v>
      </c>
      <c r="H248" s="84">
        <f t="shared" si="74"/>
        <v>917938.25260000001</v>
      </c>
      <c r="I248" s="84">
        <f t="shared" si="74"/>
        <v>28485530.937800001</v>
      </c>
      <c r="J248" s="84">
        <f t="shared" si="74"/>
        <v>26986171.328000002</v>
      </c>
      <c r="K248" s="84">
        <f t="shared" si="74"/>
        <v>1499359.6098</v>
      </c>
      <c r="L248" s="84">
        <f t="shared" si="74"/>
        <v>11196272.6414</v>
      </c>
      <c r="M248" s="84">
        <f t="shared" si="74"/>
        <v>11028820.1011</v>
      </c>
      <c r="N248" s="108">
        <f t="shared" si="74"/>
        <v>167452.54029999999</v>
      </c>
    </row>
    <row r="249" spans="1:15" s="176" customFormat="1" ht="10.5" customHeight="1" x14ac:dyDescent="0.2">
      <c r="A249" s="106"/>
      <c r="B249" s="91" t="s">
        <v>695</v>
      </c>
      <c r="C249" s="91" t="s">
        <v>695</v>
      </c>
      <c r="D249" s="91" t="s">
        <v>695</v>
      </c>
      <c r="E249" s="186" t="s">
        <v>228</v>
      </c>
      <c r="F249" s="84"/>
      <c r="G249" s="84"/>
      <c r="H249" s="84"/>
      <c r="I249" s="84"/>
      <c r="J249" s="84"/>
      <c r="K249" s="84"/>
      <c r="L249" s="84"/>
      <c r="M249" s="84"/>
      <c r="N249" s="108"/>
      <c r="O249" s="198"/>
    </row>
    <row r="250" spans="1:15" ht="19.5" customHeight="1" x14ac:dyDescent="0.2">
      <c r="A250" s="106">
        <v>2911</v>
      </c>
      <c r="B250" s="91" t="s">
        <v>51</v>
      </c>
      <c r="C250" s="91" t="s">
        <v>39</v>
      </c>
      <c r="D250" s="91" t="s">
        <v>39</v>
      </c>
      <c r="E250" s="186" t="s">
        <v>306</v>
      </c>
      <c r="F250" s="84">
        <f>SUM(G250:H250)</f>
        <v>20452178.5436</v>
      </c>
      <c r="G250" s="84">
        <v>19535356.291000001</v>
      </c>
      <c r="H250" s="189">
        <v>916822.25260000001</v>
      </c>
      <c r="I250" s="84">
        <f>SUM(J250:K250)</f>
        <v>22350890.137800001</v>
      </c>
      <c r="J250" s="84">
        <v>20852681.528000001</v>
      </c>
      <c r="K250" s="84">
        <v>1498208.6098</v>
      </c>
      <c r="L250" s="84">
        <f>SUM(M250:N250)</f>
        <v>8597596.2334000003</v>
      </c>
      <c r="M250" s="84">
        <v>8430778.6930999998</v>
      </c>
      <c r="N250" s="108">
        <v>166817.54029999999</v>
      </c>
    </row>
    <row r="251" spans="1:15" ht="27.75" customHeight="1" x14ac:dyDescent="0.2">
      <c r="A251" s="106">
        <v>2912</v>
      </c>
      <c r="B251" s="91" t="s">
        <v>51</v>
      </c>
      <c r="C251" s="91" t="s">
        <v>39</v>
      </c>
      <c r="D251" s="91" t="s">
        <v>40</v>
      </c>
      <c r="E251" s="186" t="s">
        <v>307</v>
      </c>
      <c r="F251" s="84">
        <f>SUM(G251:H251)</f>
        <v>6133483.2999999998</v>
      </c>
      <c r="G251" s="84">
        <v>6132367.2999999998</v>
      </c>
      <c r="H251" s="84">
        <v>1116</v>
      </c>
      <c r="I251" s="84">
        <f>SUM(J251:K251)</f>
        <v>6134640.7999999998</v>
      </c>
      <c r="J251" s="84">
        <v>6133489.7999999998</v>
      </c>
      <c r="K251" s="84">
        <v>1151</v>
      </c>
      <c r="L251" s="84">
        <f>SUM(M251:N251)</f>
        <v>2598676.4079999998</v>
      </c>
      <c r="M251" s="84">
        <v>2598041.4079999998</v>
      </c>
      <c r="N251" s="108">
        <v>635</v>
      </c>
    </row>
    <row r="252" spans="1:15" ht="26.25" customHeight="1" x14ac:dyDescent="0.2">
      <c r="A252" s="106">
        <v>2920</v>
      </c>
      <c r="B252" s="91" t="s">
        <v>51</v>
      </c>
      <c r="C252" s="91" t="s">
        <v>40</v>
      </c>
      <c r="D252" s="91" t="s">
        <v>694</v>
      </c>
      <c r="E252" s="186" t="s">
        <v>308</v>
      </c>
      <c r="F252" s="84">
        <f>SUM(F254:F255)</f>
        <v>10447352.4</v>
      </c>
      <c r="G252" s="84">
        <f t="shared" ref="G252:N252" si="75">SUM(G254:G255)</f>
        <v>10436402.4</v>
      </c>
      <c r="H252" s="84">
        <f t="shared" si="75"/>
        <v>10950</v>
      </c>
      <c r="I252" s="84">
        <f t="shared" si="75"/>
        <v>10462594.818200001</v>
      </c>
      <c r="J252" s="84">
        <f t="shared" si="75"/>
        <v>10440328.9</v>
      </c>
      <c r="K252" s="84">
        <f t="shared" si="75"/>
        <v>22265.9182</v>
      </c>
      <c r="L252" s="84">
        <f t="shared" si="75"/>
        <v>3982559.1779999998</v>
      </c>
      <c r="M252" s="84">
        <f t="shared" si="75"/>
        <v>3982090.1779999998</v>
      </c>
      <c r="N252" s="108">
        <f t="shared" si="75"/>
        <v>469</v>
      </c>
    </row>
    <row r="253" spans="1:15" s="176" customFormat="1" ht="19.5" customHeight="1" x14ac:dyDescent="0.2">
      <c r="A253" s="106"/>
      <c r="B253" s="91" t="s">
        <v>695</v>
      </c>
      <c r="C253" s="91" t="s">
        <v>695</v>
      </c>
      <c r="D253" s="91" t="s">
        <v>695</v>
      </c>
      <c r="E253" s="188" t="s">
        <v>228</v>
      </c>
      <c r="F253" s="84"/>
      <c r="G253" s="84"/>
      <c r="H253" s="84"/>
      <c r="I253" s="84"/>
      <c r="J253" s="84"/>
      <c r="K253" s="84"/>
      <c r="L253" s="84"/>
      <c r="M253" s="84"/>
      <c r="N253" s="108"/>
      <c r="O253" s="198"/>
    </row>
    <row r="254" spans="1:15" ht="25.5" customHeight="1" x14ac:dyDescent="0.2">
      <c r="A254" s="106">
        <v>2921</v>
      </c>
      <c r="B254" s="91" t="s">
        <v>51</v>
      </c>
      <c r="C254" s="91" t="s">
        <v>40</v>
      </c>
      <c r="D254" s="91" t="s">
        <v>39</v>
      </c>
      <c r="E254" s="186" t="s">
        <v>309</v>
      </c>
      <c r="F254" s="84">
        <f>SUM(G254:H254)</f>
        <v>10124739.300000001</v>
      </c>
      <c r="G254" s="84">
        <v>10124739.300000001</v>
      </c>
      <c r="H254" s="84">
        <v>0</v>
      </c>
      <c r="I254" s="84">
        <f>SUM(J254:K254)</f>
        <v>10119689.800000001</v>
      </c>
      <c r="J254" s="84">
        <v>10119349.800000001</v>
      </c>
      <c r="K254" s="84">
        <v>340</v>
      </c>
      <c r="L254" s="84">
        <f>SUM(M254:N254)</f>
        <v>3865521.5499</v>
      </c>
      <c r="M254" s="84">
        <v>3865302.5499</v>
      </c>
      <c r="N254" s="108">
        <v>219</v>
      </c>
    </row>
    <row r="255" spans="1:15" ht="28.5" customHeight="1" x14ac:dyDescent="0.2">
      <c r="A255" s="106">
        <v>2922</v>
      </c>
      <c r="B255" s="91" t="s">
        <v>51</v>
      </c>
      <c r="C255" s="91" t="s">
        <v>40</v>
      </c>
      <c r="D255" s="91" t="s">
        <v>40</v>
      </c>
      <c r="E255" s="186" t="s">
        <v>310</v>
      </c>
      <c r="F255" s="84">
        <f>SUM(G255:H255)</f>
        <v>322613.09999999998</v>
      </c>
      <c r="G255" s="84">
        <v>311663.09999999998</v>
      </c>
      <c r="H255" s="84">
        <v>10950</v>
      </c>
      <c r="I255" s="84">
        <f>SUM(J255:K255)</f>
        <v>342905.01819999999</v>
      </c>
      <c r="J255" s="84">
        <v>320979.09999999998</v>
      </c>
      <c r="K255" s="84">
        <v>21925.9182</v>
      </c>
      <c r="L255" s="84">
        <f>SUM(M255:N255)</f>
        <v>117037.6281</v>
      </c>
      <c r="M255" s="84">
        <v>116787.6281</v>
      </c>
      <c r="N255" s="108">
        <v>250</v>
      </c>
    </row>
    <row r="256" spans="1:15" ht="33.75" customHeight="1" x14ac:dyDescent="0.2">
      <c r="A256" s="106">
        <v>2930</v>
      </c>
      <c r="B256" s="91" t="s">
        <v>51</v>
      </c>
      <c r="C256" s="91" t="s">
        <v>41</v>
      </c>
      <c r="D256" s="91" t="s">
        <v>694</v>
      </c>
      <c r="E256" s="188" t="s">
        <v>311</v>
      </c>
      <c r="F256" s="84">
        <f>SUM(F258:F259)</f>
        <v>3605</v>
      </c>
      <c r="G256" s="84">
        <f t="shared" ref="G256:N256" si="76">SUM(G258:G259)</f>
        <v>3605</v>
      </c>
      <c r="H256" s="84">
        <f t="shared" si="76"/>
        <v>0</v>
      </c>
      <c r="I256" s="84">
        <f t="shared" si="76"/>
        <v>5505</v>
      </c>
      <c r="J256" s="84">
        <f t="shared" si="76"/>
        <v>5505</v>
      </c>
      <c r="K256" s="84">
        <f t="shared" si="76"/>
        <v>0</v>
      </c>
      <c r="L256" s="84">
        <f t="shared" si="76"/>
        <v>1295</v>
      </c>
      <c r="M256" s="84">
        <f t="shared" si="76"/>
        <v>1295</v>
      </c>
      <c r="N256" s="108">
        <f t="shared" si="76"/>
        <v>0</v>
      </c>
    </row>
    <row r="257" spans="1:15" s="176" customFormat="1" ht="20.25" customHeight="1" x14ac:dyDescent="0.2">
      <c r="A257" s="106"/>
      <c r="B257" s="91" t="s">
        <v>695</v>
      </c>
      <c r="C257" s="91" t="s">
        <v>695</v>
      </c>
      <c r="D257" s="91" t="s">
        <v>695</v>
      </c>
      <c r="E257" s="186" t="s">
        <v>228</v>
      </c>
      <c r="F257" s="84"/>
      <c r="G257" s="84"/>
      <c r="H257" s="84"/>
      <c r="I257" s="84"/>
      <c r="J257" s="84"/>
      <c r="K257" s="84"/>
      <c r="L257" s="84"/>
      <c r="M257" s="84"/>
      <c r="N257" s="108"/>
      <c r="O257" s="198"/>
    </row>
    <row r="258" spans="1:15" ht="39" customHeight="1" x14ac:dyDescent="0.2">
      <c r="A258" s="106">
        <v>2931</v>
      </c>
      <c r="B258" s="91" t="s">
        <v>51</v>
      </c>
      <c r="C258" s="91" t="s">
        <v>41</v>
      </c>
      <c r="D258" s="91" t="s">
        <v>39</v>
      </c>
      <c r="E258" s="186" t="s">
        <v>312</v>
      </c>
      <c r="F258" s="84">
        <f>SUM(G258:H258)</f>
        <v>500</v>
      </c>
      <c r="G258" s="84">
        <v>500</v>
      </c>
      <c r="H258" s="84">
        <v>0</v>
      </c>
      <c r="I258" s="84">
        <f>SUM(J258:K258)</f>
        <v>800</v>
      </c>
      <c r="J258" s="84">
        <v>800</v>
      </c>
      <c r="K258" s="84">
        <v>0</v>
      </c>
      <c r="L258" s="84">
        <f>SUM(M258:N258)</f>
        <v>300</v>
      </c>
      <c r="M258" s="84">
        <v>300</v>
      </c>
      <c r="N258" s="108">
        <v>0</v>
      </c>
    </row>
    <row r="259" spans="1:15" ht="24" customHeight="1" x14ac:dyDescent="0.2">
      <c r="A259" s="106">
        <v>2932</v>
      </c>
      <c r="B259" s="91" t="s">
        <v>51</v>
      </c>
      <c r="C259" s="91" t="s">
        <v>41</v>
      </c>
      <c r="D259" s="91" t="s">
        <v>40</v>
      </c>
      <c r="E259" s="186" t="s">
        <v>313</v>
      </c>
      <c r="F259" s="84">
        <f>SUM(G259:H259)</f>
        <v>3105</v>
      </c>
      <c r="G259" s="84">
        <v>3105</v>
      </c>
      <c r="H259" s="84">
        <v>0</v>
      </c>
      <c r="I259" s="84">
        <f>SUM(J259:K259)</f>
        <v>4705</v>
      </c>
      <c r="J259" s="84">
        <v>4705</v>
      </c>
      <c r="K259" s="84">
        <v>0</v>
      </c>
      <c r="L259" s="84">
        <f>SUM(M259:N259)</f>
        <v>995</v>
      </c>
      <c r="M259" s="84">
        <v>995</v>
      </c>
      <c r="N259" s="108">
        <v>0</v>
      </c>
    </row>
    <row r="260" spans="1:15" ht="23.25" customHeight="1" x14ac:dyDescent="0.2">
      <c r="A260" s="106">
        <v>2940</v>
      </c>
      <c r="B260" s="91" t="s">
        <v>51</v>
      </c>
      <c r="C260" s="91" t="s">
        <v>696</v>
      </c>
      <c r="D260" s="91" t="s">
        <v>694</v>
      </c>
      <c r="E260" s="188" t="s">
        <v>314</v>
      </c>
      <c r="F260" s="84">
        <f>SUM(F262:F263)</f>
        <v>93290</v>
      </c>
      <c r="G260" s="84">
        <f t="shared" ref="G260:N260" si="77">SUM(G262:G263)</f>
        <v>93290</v>
      </c>
      <c r="H260" s="84">
        <f t="shared" si="77"/>
        <v>0</v>
      </c>
      <c r="I260" s="84">
        <f t="shared" si="77"/>
        <v>92280</v>
      </c>
      <c r="J260" s="84">
        <f t="shared" si="77"/>
        <v>92280</v>
      </c>
      <c r="K260" s="84">
        <f t="shared" si="77"/>
        <v>0</v>
      </c>
      <c r="L260" s="84">
        <f t="shared" si="77"/>
        <v>41194.377</v>
      </c>
      <c r="M260" s="84">
        <f t="shared" si="77"/>
        <v>41194.377</v>
      </c>
      <c r="N260" s="108">
        <f t="shared" si="77"/>
        <v>0</v>
      </c>
    </row>
    <row r="261" spans="1:15" s="176" customFormat="1" ht="12.75" customHeight="1" x14ac:dyDescent="0.2">
      <c r="A261" s="106"/>
      <c r="B261" s="91" t="s">
        <v>695</v>
      </c>
      <c r="C261" s="91" t="s">
        <v>695</v>
      </c>
      <c r="D261" s="91" t="s">
        <v>695</v>
      </c>
      <c r="E261" s="186" t="s">
        <v>228</v>
      </c>
      <c r="F261" s="84"/>
      <c r="G261" s="84"/>
      <c r="H261" s="84"/>
      <c r="I261" s="84"/>
      <c r="J261" s="84"/>
      <c r="K261" s="84"/>
      <c r="L261" s="84"/>
      <c r="M261" s="84"/>
      <c r="N261" s="108"/>
      <c r="O261" s="198"/>
    </row>
    <row r="262" spans="1:15" ht="24" customHeight="1" x14ac:dyDescent="0.2">
      <c r="A262" s="106">
        <v>2941</v>
      </c>
      <c r="B262" s="91" t="s">
        <v>51</v>
      </c>
      <c r="C262" s="91" t="s">
        <v>696</v>
      </c>
      <c r="D262" s="91" t="s">
        <v>39</v>
      </c>
      <c r="E262" s="186" t="s">
        <v>315</v>
      </c>
      <c r="F262" s="84">
        <f>SUM(G262:H262)</f>
        <v>93290</v>
      </c>
      <c r="G262" s="84">
        <v>93290</v>
      </c>
      <c r="H262" s="84">
        <v>0</v>
      </c>
      <c r="I262" s="84">
        <f>SUM(J262:K262)</f>
        <v>92280</v>
      </c>
      <c r="J262" s="84">
        <v>92280</v>
      </c>
      <c r="K262" s="84">
        <v>0</v>
      </c>
      <c r="L262" s="84">
        <f>SUM(M262:N262)</f>
        <v>41194.377</v>
      </c>
      <c r="M262" s="84">
        <v>41194.377</v>
      </c>
      <c r="N262" s="108">
        <v>0</v>
      </c>
    </row>
    <row r="263" spans="1:15" ht="27.75" customHeight="1" x14ac:dyDescent="0.2">
      <c r="A263" s="106">
        <v>2942</v>
      </c>
      <c r="B263" s="91" t="s">
        <v>51</v>
      </c>
      <c r="C263" s="91" t="s">
        <v>696</v>
      </c>
      <c r="D263" s="91" t="s">
        <v>40</v>
      </c>
      <c r="E263" s="186" t="s">
        <v>316</v>
      </c>
      <c r="F263" s="84">
        <f>SUM(G263:H263)</f>
        <v>0</v>
      </c>
      <c r="G263" s="84">
        <v>0</v>
      </c>
      <c r="H263" s="84">
        <v>0</v>
      </c>
      <c r="I263" s="84">
        <f>SUM(J263:K263)</f>
        <v>0</v>
      </c>
      <c r="J263" s="84">
        <v>0</v>
      </c>
      <c r="K263" s="84">
        <v>0</v>
      </c>
      <c r="L263" s="84">
        <f>SUM(M263:N263)</f>
        <v>0</v>
      </c>
      <c r="M263" s="84">
        <v>0</v>
      </c>
      <c r="N263" s="108">
        <v>0</v>
      </c>
    </row>
    <row r="264" spans="1:15" ht="21.75" customHeight="1" x14ac:dyDescent="0.2">
      <c r="A264" s="106">
        <v>2950</v>
      </c>
      <c r="B264" s="91" t="s">
        <v>51</v>
      </c>
      <c r="C264" s="91" t="s">
        <v>697</v>
      </c>
      <c r="D264" s="91" t="s">
        <v>694</v>
      </c>
      <c r="E264" s="188" t="s">
        <v>317</v>
      </c>
      <c r="F264" s="84">
        <f>SUM(F266:F267)</f>
        <v>8561648.1490000002</v>
      </c>
      <c r="G264" s="84">
        <f t="shared" ref="G264:N264" si="78">SUM(G266:G267)</f>
        <v>8449254.3489999995</v>
      </c>
      <c r="H264" s="84">
        <f t="shared" si="78"/>
        <v>112393.8</v>
      </c>
      <c r="I264" s="84">
        <f t="shared" si="78"/>
        <v>8950177.1609999985</v>
      </c>
      <c r="J264" s="84">
        <f t="shared" si="78"/>
        <v>8534888.3709999993</v>
      </c>
      <c r="K264" s="84">
        <f t="shared" si="78"/>
        <v>415288.79000000004</v>
      </c>
      <c r="L264" s="84">
        <f t="shared" si="78"/>
        <v>3871332.7135999999</v>
      </c>
      <c r="M264" s="84">
        <f t="shared" si="78"/>
        <v>3831362.9153999998</v>
      </c>
      <c r="N264" s="108">
        <f t="shared" si="78"/>
        <v>39969.798199999997</v>
      </c>
    </row>
    <row r="265" spans="1:15" s="176" customFormat="1" ht="10.5" customHeight="1" x14ac:dyDescent="0.2">
      <c r="A265" s="106"/>
      <c r="B265" s="91" t="s">
        <v>695</v>
      </c>
      <c r="C265" s="91" t="s">
        <v>695</v>
      </c>
      <c r="D265" s="91" t="s">
        <v>695</v>
      </c>
      <c r="E265" s="186" t="s">
        <v>228</v>
      </c>
      <c r="F265" s="84"/>
      <c r="G265" s="84"/>
      <c r="H265" s="84"/>
      <c r="I265" s="84"/>
      <c r="J265" s="84"/>
      <c r="K265" s="84"/>
      <c r="L265" s="84"/>
      <c r="M265" s="84"/>
      <c r="N265" s="108"/>
      <c r="O265" s="198"/>
    </row>
    <row r="266" spans="1:15" ht="22.5" customHeight="1" x14ac:dyDescent="0.2">
      <c r="A266" s="106">
        <v>2951</v>
      </c>
      <c r="B266" s="91" t="s">
        <v>51</v>
      </c>
      <c r="C266" s="91" t="s">
        <v>697</v>
      </c>
      <c r="D266" s="91" t="s">
        <v>39</v>
      </c>
      <c r="E266" s="186" t="s">
        <v>318</v>
      </c>
      <c r="F266" s="84">
        <f>SUM(G266:H266)</f>
        <v>8561648.1490000002</v>
      </c>
      <c r="G266" s="84">
        <v>8449254.3489999995</v>
      </c>
      <c r="H266" s="84">
        <v>112393.8</v>
      </c>
      <c r="I266" s="84">
        <f>SUM(J266:K266)</f>
        <v>8950177.1609999985</v>
      </c>
      <c r="J266" s="84">
        <v>8534888.3709999993</v>
      </c>
      <c r="K266" s="84">
        <v>415288.79000000004</v>
      </c>
      <c r="L266" s="84">
        <f>SUM(M266:N266)</f>
        <v>3871332.7135999999</v>
      </c>
      <c r="M266" s="84">
        <v>3831362.9153999998</v>
      </c>
      <c r="N266" s="108">
        <v>39969.798199999997</v>
      </c>
    </row>
    <row r="267" spans="1:15" ht="16.5" customHeight="1" x14ac:dyDescent="0.2">
      <c r="A267" s="106">
        <v>2952</v>
      </c>
      <c r="B267" s="91" t="s">
        <v>51</v>
      </c>
      <c r="C267" s="91" t="s">
        <v>697</v>
      </c>
      <c r="D267" s="91" t="s">
        <v>40</v>
      </c>
      <c r="E267" s="186" t="s">
        <v>319</v>
      </c>
      <c r="F267" s="84">
        <f>SUM(G267:H267)</f>
        <v>0</v>
      </c>
      <c r="G267" s="84">
        <v>0</v>
      </c>
      <c r="H267" s="84">
        <v>0</v>
      </c>
      <c r="I267" s="84">
        <f>SUM(J267:K267)</f>
        <v>0</v>
      </c>
      <c r="J267" s="84">
        <v>0</v>
      </c>
      <c r="K267" s="84">
        <v>0</v>
      </c>
      <c r="L267" s="84">
        <f>SUM(M267:N267)</f>
        <v>0</v>
      </c>
      <c r="M267" s="84">
        <v>0</v>
      </c>
      <c r="N267" s="108">
        <v>0</v>
      </c>
    </row>
    <row r="268" spans="1:15" ht="17.25" customHeight="1" x14ac:dyDescent="0.2">
      <c r="A268" s="106">
        <v>2960</v>
      </c>
      <c r="B268" s="91" t="s">
        <v>51</v>
      </c>
      <c r="C268" s="91" t="s">
        <v>698</v>
      </c>
      <c r="D268" s="91" t="s">
        <v>694</v>
      </c>
      <c r="E268" s="188" t="s">
        <v>389</v>
      </c>
      <c r="F268" s="84">
        <f>SUM(F270)</f>
        <v>1529183.7</v>
      </c>
      <c r="G268" s="84">
        <f t="shared" ref="G268:N268" si="79">SUM(G270)</f>
        <v>118403.70000000001</v>
      </c>
      <c r="H268" s="84">
        <f t="shared" si="79"/>
        <v>1410780</v>
      </c>
      <c r="I268" s="84">
        <f t="shared" si="79"/>
        <v>1459540.199</v>
      </c>
      <c r="J268" s="84">
        <f t="shared" si="79"/>
        <v>138296.70000000001</v>
      </c>
      <c r="K268" s="84">
        <f t="shared" si="79"/>
        <v>1321243.4990000001</v>
      </c>
      <c r="L268" s="84">
        <f t="shared" si="79"/>
        <v>30691.401000000002</v>
      </c>
      <c r="M268" s="84">
        <f t="shared" si="79"/>
        <v>27600.901000000002</v>
      </c>
      <c r="N268" s="108">
        <f t="shared" si="79"/>
        <v>3090.5</v>
      </c>
    </row>
    <row r="269" spans="1:15" s="176" customFormat="1" ht="14.25" customHeight="1" x14ac:dyDescent="0.2">
      <c r="A269" s="106"/>
      <c r="B269" s="91" t="s">
        <v>695</v>
      </c>
      <c r="C269" s="91" t="s">
        <v>695</v>
      </c>
      <c r="D269" s="91" t="s">
        <v>695</v>
      </c>
      <c r="E269" s="186" t="s">
        <v>228</v>
      </c>
      <c r="F269" s="84"/>
      <c r="G269" s="84"/>
      <c r="H269" s="84"/>
      <c r="I269" s="84"/>
      <c r="J269" s="84"/>
      <c r="K269" s="84"/>
      <c r="L269" s="84"/>
      <c r="M269" s="84"/>
      <c r="N269" s="108"/>
      <c r="O269" s="198"/>
    </row>
    <row r="270" spans="1:15" ht="21" customHeight="1" x14ac:dyDescent="0.2">
      <c r="A270" s="106">
        <v>2961</v>
      </c>
      <c r="B270" s="91" t="s">
        <v>51</v>
      </c>
      <c r="C270" s="91" t="s">
        <v>698</v>
      </c>
      <c r="D270" s="91" t="s">
        <v>39</v>
      </c>
      <c r="E270" s="186" t="s">
        <v>389</v>
      </c>
      <c r="F270" s="84">
        <f>SUM(G270:H270)</f>
        <v>1529183.7</v>
      </c>
      <c r="G270" s="84">
        <v>118403.70000000001</v>
      </c>
      <c r="H270" s="84">
        <v>1410780</v>
      </c>
      <c r="I270" s="84">
        <f>SUM(J270:K270)</f>
        <v>1459540.199</v>
      </c>
      <c r="J270" s="84">
        <v>138296.70000000001</v>
      </c>
      <c r="K270" s="84">
        <v>1321243.4990000001</v>
      </c>
      <c r="L270" s="84">
        <f>SUM(M270:N270)</f>
        <v>30691.401000000002</v>
      </c>
      <c r="M270" s="84">
        <v>27600.901000000002</v>
      </c>
      <c r="N270" s="108">
        <v>3090.5</v>
      </c>
    </row>
    <row r="271" spans="1:15" ht="26.25" customHeight="1" x14ac:dyDescent="0.2">
      <c r="A271" s="106">
        <v>2970</v>
      </c>
      <c r="B271" s="91" t="s">
        <v>51</v>
      </c>
      <c r="C271" s="91" t="s">
        <v>44</v>
      </c>
      <c r="D271" s="91" t="s">
        <v>694</v>
      </c>
      <c r="E271" s="188" t="s">
        <v>378</v>
      </c>
      <c r="F271" s="84">
        <f>SUM(F273)</f>
        <v>0</v>
      </c>
      <c r="G271" s="84">
        <f t="shared" ref="G271:N271" si="80">SUM(G273)</f>
        <v>0</v>
      </c>
      <c r="H271" s="84">
        <f t="shared" si="80"/>
        <v>0</v>
      </c>
      <c r="I271" s="84">
        <f t="shared" si="80"/>
        <v>0</v>
      </c>
      <c r="J271" s="84">
        <f t="shared" si="80"/>
        <v>0</v>
      </c>
      <c r="K271" s="84">
        <f t="shared" si="80"/>
        <v>0</v>
      </c>
      <c r="L271" s="84">
        <f t="shared" si="80"/>
        <v>0</v>
      </c>
      <c r="M271" s="84">
        <f t="shared" si="80"/>
        <v>0</v>
      </c>
      <c r="N271" s="108">
        <f t="shared" si="80"/>
        <v>0</v>
      </c>
    </row>
    <row r="272" spans="1:15" s="176" customFormat="1" ht="10.5" customHeight="1" x14ac:dyDescent="0.2">
      <c r="A272" s="106"/>
      <c r="B272" s="91" t="s">
        <v>695</v>
      </c>
      <c r="C272" s="91" t="s">
        <v>695</v>
      </c>
      <c r="D272" s="91" t="s">
        <v>695</v>
      </c>
      <c r="E272" s="186" t="s">
        <v>228</v>
      </c>
      <c r="F272" s="84"/>
      <c r="G272" s="84"/>
      <c r="H272" s="84"/>
      <c r="I272" s="84"/>
      <c r="J272" s="84"/>
      <c r="K272" s="84"/>
      <c r="L272" s="84"/>
      <c r="M272" s="84"/>
      <c r="N272" s="108"/>
      <c r="O272" s="198"/>
    </row>
    <row r="273" spans="1:15" ht="27.75" customHeight="1" x14ac:dyDescent="0.2">
      <c r="A273" s="106">
        <v>2971</v>
      </c>
      <c r="B273" s="91" t="s">
        <v>51</v>
      </c>
      <c r="C273" s="91" t="s">
        <v>44</v>
      </c>
      <c r="D273" s="91" t="s">
        <v>39</v>
      </c>
      <c r="E273" s="186" t="s">
        <v>378</v>
      </c>
      <c r="F273" s="84">
        <f>SUM(G273:H273)</f>
        <v>0</v>
      </c>
      <c r="G273" s="84">
        <v>0</v>
      </c>
      <c r="H273" s="84">
        <v>0</v>
      </c>
      <c r="I273" s="84">
        <f>SUM(J273:K273)</f>
        <v>0</v>
      </c>
      <c r="J273" s="84">
        <v>0</v>
      </c>
      <c r="K273" s="84">
        <v>0</v>
      </c>
      <c r="L273" s="84">
        <f>SUM(M273:N273)</f>
        <v>0</v>
      </c>
      <c r="M273" s="84">
        <v>0</v>
      </c>
      <c r="N273" s="108">
        <v>0</v>
      </c>
    </row>
    <row r="274" spans="1:15" ht="24" customHeight="1" x14ac:dyDescent="0.2">
      <c r="A274" s="106">
        <v>2980</v>
      </c>
      <c r="B274" s="91" t="s">
        <v>51</v>
      </c>
      <c r="C274" s="91" t="s">
        <v>45</v>
      </c>
      <c r="D274" s="91" t="s">
        <v>694</v>
      </c>
      <c r="E274" s="188" t="s">
        <v>320</v>
      </c>
      <c r="F274" s="84">
        <f>SUM(F276)</f>
        <v>98513.700700000001</v>
      </c>
      <c r="G274" s="84">
        <f t="shared" ref="G274:N274" si="81">SUM(G276)</f>
        <v>70712</v>
      </c>
      <c r="H274" s="84">
        <f t="shared" si="81"/>
        <v>27801.700700000001</v>
      </c>
      <c r="I274" s="84">
        <f t="shared" si="81"/>
        <v>111696.77429999999</v>
      </c>
      <c r="J274" s="84">
        <f t="shared" si="81"/>
        <v>68197</v>
      </c>
      <c r="K274" s="84">
        <f t="shared" si="81"/>
        <v>43499.774299999997</v>
      </c>
      <c r="L274" s="84">
        <f t="shared" si="81"/>
        <v>28101.025000000001</v>
      </c>
      <c r="M274" s="84">
        <f t="shared" si="81"/>
        <v>22649.625</v>
      </c>
      <c r="N274" s="108">
        <f t="shared" si="81"/>
        <v>5451.4</v>
      </c>
    </row>
    <row r="275" spans="1:15" s="176" customFormat="1" ht="10.5" customHeight="1" x14ac:dyDescent="0.2">
      <c r="A275" s="106"/>
      <c r="B275" s="91" t="s">
        <v>695</v>
      </c>
      <c r="C275" s="91" t="s">
        <v>695</v>
      </c>
      <c r="D275" s="91" t="s">
        <v>695</v>
      </c>
      <c r="E275" s="186" t="s">
        <v>228</v>
      </c>
      <c r="F275" s="84"/>
      <c r="G275" s="84"/>
      <c r="H275" s="84"/>
      <c r="I275" s="84"/>
      <c r="J275" s="84"/>
      <c r="K275" s="84"/>
      <c r="L275" s="84"/>
      <c r="M275" s="84"/>
      <c r="N275" s="108"/>
      <c r="O275" s="198"/>
    </row>
    <row r="276" spans="1:15" ht="30.75" customHeight="1" x14ac:dyDescent="0.2">
      <c r="A276" s="106">
        <v>2981</v>
      </c>
      <c r="B276" s="91" t="s">
        <v>51</v>
      </c>
      <c r="C276" s="91" t="s">
        <v>45</v>
      </c>
      <c r="D276" s="91" t="s">
        <v>39</v>
      </c>
      <c r="E276" s="186" t="s">
        <v>320</v>
      </c>
      <c r="F276" s="84">
        <f>SUM(G276:H276)</f>
        <v>98513.700700000001</v>
      </c>
      <c r="G276" s="84">
        <v>70712</v>
      </c>
      <c r="H276" s="84">
        <v>27801.700700000001</v>
      </c>
      <c r="I276" s="84">
        <f>SUM(J276:K276)</f>
        <v>111696.77429999999</v>
      </c>
      <c r="J276" s="84">
        <v>68197</v>
      </c>
      <c r="K276" s="84">
        <v>43499.774299999997</v>
      </c>
      <c r="L276" s="84">
        <f>SUM(M276:N276)</f>
        <v>28101.025000000001</v>
      </c>
      <c r="M276" s="84">
        <v>22649.625</v>
      </c>
      <c r="N276" s="108">
        <v>5451.4</v>
      </c>
    </row>
    <row r="277" spans="1:15" s="169" customFormat="1" ht="56.25" customHeight="1" x14ac:dyDescent="0.2">
      <c r="A277" s="149">
        <v>3000</v>
      </c>
      <c r="B277" s="107" t="s">
        <v>52</v>
      </c>
      <c r="C277" s="107" t="s">
        <v>694</v>
      </c>
      <c r="D277" s="107" t="s">
        <v>694</v>
      </c>
      <c r="E277" s="187" t="s">
        <v>238</v>
      </c>
      <c r="F277" s="86">
        <f>SUM(F279,F283,F286,F289,F292,F295,F298,F301,F305)</f>
        <v>3662980.0439999998</v>
      </c>
      <c r="G277" s="86">
        <f t="shared" ref="G277:N277" si="82">SUM(G279,G283,G286,G289,G292,G295,G298,G301,G305)</f>
        <v>3662980.0439999998</v>
      </c>
      <c r="H277" s="86">
        <f t="shared" si="82"/>
        <v>0</v>
      </c>
      <c r="I277" s="86">
        <f t="shared" si="82"/>
        <v>3736216.6449999996</v>
      </c>
      <c r="J277" s="86">
        <f t="shared" si="82"/>
        <v>3731284.6449999996</v>
      </c>
      <c r="K277" s="86">
        <f t="shared" si="82"/>
        <v>4932</v>
      </c>
      <c r="L277" s="86">
        <f t="shared" si="82"/>
        <v>1222854.7361999999</v>
      </c>
      <c r="M277" s="86">
        <f t="shared" si="82"/>
        <v>1218300.3101999999</v>
      </c>
      <c r="N277" s="161">
        <f t="shared" si="82"/>
        <v>4554.4260000000004</v>
      </c>
    </row>
    <row r="278" spans="1:15" ht="11.25" customHeight="1" x14ac:dyDescent="0.2">
      <c r="A278" s="106"/>
      <c r="B278" s="91" t="s">
        <v>695</v>
      </c>
      <c r="C278" s="91" t="s">
        <v>695</v>
      </c>
      <c r="D278" s="91" t="s">
        <v>695</v>
      </c>
      <c r="E278" s="186" t="s">
        <v>241</v>
      </c>
      <c r="F278" s="84"/>
      <c r="G278" s="84"/>
      <c r="H278" s="84"/>
      <c r="I278" s="84"/>
      <c r="J278" s="84"/>
      <c r="K278" s="84"/>
      <c r="L278" s="84"/>
      <c r="M278" s="84"/>
      <c r="N278" s="108"/>
    </row>
    <row r="279" spans="1:15" ht="18" customHeight="1" x14ac:dyDescent="0.2">
      <c r="A279" s="106">
        <v>3010</v>
      </c>
      <c r="B279" s="91" t="s">
        <v>52</v>
      </c>
      <c r="C279" s="91" t="s">
        <v>39</v>
      </c>
      <c r="D279" s="91" t="s">
        <v>694</v>
      </c>
      <c r="E279" s="188" t="s">
        <v>321</v>
      </c>
      <c r="F279" s="84">
        <f>SUM(F281:F282)</f>
        <v>4200</v>
      </c>
      <c r="G279" s="84">
        <f t="shared" ref="G279:N279" si="83">SUM(G281:G282)</f>
        <v>4200</v>
      </c>
      <c r="H279" s="84">
        <f t="shared" si="83"/>
        <v>0</v>
      </c>
      <c r="I279" s="84">
        <f t="shared" si="83"/>
        <v>4949</v>
      </c>
      <c r="J279" s="84">
        <f t="shared" si="83"/>
        <v>4949</v>
      </c>
      <c r="K279" s="84">
        <f t="shared" si="83"/>
        <v>0</v>
      </c>
      <c r="L279" s="84">
        <f t="shared" si="83"/>
        <v>2009</v>
      </c>
      <c r="M279" s="84">
        <f t="shared" si="83"/>
        <v>2009</v>
      </c>
      <c r="N279" s="108">
        <f t="shared" si="83"/>
        <v>0</v>
      </c>
    </row>
    <row r="280" spans="1:15" s="176" customFormat="1" ht="16.5" customHeight="1" x14ac:dyDescent="0.2">
      <c r="A280" s="106"/>
      <c r="B280" s="91" t="s">
        <v>695</v>
      </c>
      <c r="C280" s="91" t="s">
        <v>695</v>
      </c>
      <c r="D280" s="91" t="s">
        <v>695</v>
      </c>
      <c r="E280" s="186" t="s">
        <v>228</v>
      </c>
      <c r="F280" s="84"/>
      <c r="G280" s="84"/>
      <c r="H280" s="84"/>
      <c r="I280" s="84"/>
      <c r="J280" s="84"/>
      <c r="K280" s="84"/>
      <c r="L280" s="84"/>
      <c r="M280" s="84"/>
      <c r="N280" s="108"/>
      <c r="O280" s="198"/>
    </row>
    <row r="281" spans="1:15" ht="18.75" customHeight="1" x14ac:dyDescent="0.2">
      <c r="A281" s="106">
        <v>3011</v>
      </c>
      <c r="B281" s="91" t="s">
        <v>52</v>
      </c>
      <c r="C281" s="91" t="s">
        <v>39</v>
      </c>
      <c r="D281" s="91" t="s">
        <v>39</v>
      </c>
      <c r="E281" s="186" t="s">
        <v>322</v>
      </c>
      <c r="F281" s="84">
        <f>SUM(G281:H281)</f>
        <v>4200</v>
      </c>
      <c r="G281" s="84">
        <v>4200</v>
      </c>
      <c r="H281" s="84">
        <v>0</v>
      </c>
      <c r="I281" s="84">
        <f>SUM(J281:K281)</f>
        <v>4949</v>
      </c>
      <c r="J281" s="84">
        <v>4949</v>
      </c>
      <c r="K281" s="84">
        <v>0</v>
      </c>
      <c r="L281" s="84">
        <f>SUM(M281:N281)</f>
        <v>2009</v>
      </c>
      <c r="M281" s="84">
        <v>2009</v>
      </c>
      <c r="N281" s="108">
        <v>0</v>
      </c>
    </row>
    <row r="282" spans="1:15" ht="17.25" customHeight="1" x14ac:dyDescent="0.2">
      <c r="A282" s="106">
        <v>3012</v>
      </c>
      <c r="B282" s="91" t="s">
        <v>52</v>
      </c>
      <c r="C282" s="91" t="s">
        <v>39</v>
      </c>
      <c r="D282" s="91" t="s">
        <v>40</v>
      </c>
      <c r="E282" s="186" t="s">
        <v>323</v>
      </c>
      <c r="F282" s="84">
        <f>SUM(G282:H282)</f>
        <v>0</v>
      </c>
      <c r="G282" s="84">
        <v>0</v>
      </c>
      <c r="H282" s="84">
        <v>0</v>
      </c>
      <c r="I282" s="84">
        <f>SUM(J282:K282)</f>
        <v>0</v>
      </c>
      <c r="J282" s="84">
        <v>0</v>
      </c>
      <c r="K282" s="84">
        <v>0</v>
      </c>
      <c r="L282" s="84">
        <f>SUM(M282:N282)</f>
        <v>0</v>
      </c>
      <c r="M282" s="84">
        <v>0</v>
      </c>
      <c r="N282" s="108">
        <v>0</v>
      </c>
    </row>
    <row r="283" spans="1:15" ht="15" customHeight="1" x14ac:dyDescent="0.2">
      <c r="A283" s="106">
        <v>3020</v>
      </c>
      <c r="B283" s="91" t="s">
        <v>52</v>
      </c>
      <c r="C283" s="91" t="s">
        <v>40</v>
      </c>
      <c r="D283" s="91" t="s">
        <v>694</v>
      </c>
      <c r="E283" s="188" t="s">
        <v>324</v>
      </c>
      <c r="F283" s="84">
        <f>SUM(F285)</f>
        <v>5770</v>
      </c>
      <c r="G283" s="84">
        <f t="shared" ref="G283:N283" si="84">SUM(G285)</f>
        <v>5770</v>
      </c>
      <c r="H283" s="84">
        <f t="shared" si="84"/>
        <v>0</v>
      </c>
      <c r="I283" s="84">
        <f t="shared" si="84"/>
        <v>5770</v>
      </c>
      <c r="J283" s="84">
        <f t="shared" si="84"/>
        <v>5770</v>
      </c>
      <c r="K283" s="84">
        <f t="shared" si="84"/>
        <v>0</v>
      </c>
      <c r="L283" s="84">
        <f t="shared" si="84"/>
        <v>1084</v>
      </c>
      <c r="M283" s="84">
        <f t="shared" si="84"/>
        <v>1084</v>
      </c>
      <c r="N283" s="108">
        <f t="shared" si="84"/>
        <v>0</v>
      </c>
    </row>
    <row r="284" spans="1:15" s="176" customFormat="1" ht="10.5" customHeight="1" x14ac:dyDescent="0.2">
      <c r="A284" s="106"/>
      <c r="B284" s="91" t="s">
        <v>695</v>
      </c>
      <c r="C284" s="91" t="s">
        <v>695</v>
      </c>
      <c r="D284" s="91" t="s">
        <v>695</v>
      </c>
      <c r="E284" s="186" t="s">
        <v>228</v>
      </c>
      <c r="F284" s="84"/>
      <c r="G284" s="84"/>
      <c r="H284" s="84"/>
      <c r="I284" s="84"/>
      <c r="J284" s="84"/>
      <c r="K284" s="84"/>
      <c r="L284" s="84"/>
      <c r="M284" s="84"/>
      <c r="N284" s="108"/>
      <c r="O284" s="198"/>
    </row>
    <row r="285" spans="1:15" ht="15.75" customHeight="1" x14ac:dyDescent="0.2">
      <c r="A285" s="106">
        <v>3021</v>
      </c>
      <c r="B285" s="91" t="s">
        <v>52</v>
      </c>
      <c r="C285" s="91" t="s">
        <v>40</v>
      </c>
      <c r="D285" s="91" t="s">
        <v>39</v>
      </c>
      <c r="E285" s="186" t="s">
        <v>324</v>
      </c>
      <c r="F285" s="84">
        <f>SUM(G285:H285)</f>
        <v>5770</v>
      </c>
      <c r="G285" s="84">
        <v>5770</v>
      </c>
      <c r="H285" s="84">
        <v>0</v>
      </c>
      <c r="I285" s="84">
        <f>SUM(J285:K285)</f>
        <v>5770</v>
      </c>
      <c r="J285" s="84">
        <v>5770</v>
      </c>
      <c r="K285" s="84">
        <v>0</v>
      </c>
      <c r="L285" s="84">
        <f>SUM(M285:N285)</f>
        <v>1084</v>
      </c>
      <c r="M285" s="84">
        <v>1084</v>
      </c>
      <c r="N285" s="108">
        <v>0</v>
      </c>
    </row>
    <row r="286" spans="1:15" ht="18" customHeight="1" x14ac:dyDescent="0.2">
      <c r="A286" s="106">
        <v>3030</v>
      </c>
      <c r="B286" s="91" t="s">
        <v>52</v>
      </c>
      <c r="C286" s="91" t="s">
        <v>41</v>
      </c>
      <c r="D286" s="91" t="s">
        <v>694</v>
      </c>
      <c r="E286" s="188" t="s">
        <v>379</v>
      </c>
      <c r="F286" s="84">
        <f>SUM(F288)</f>
        <v>47759</v>
      </c>
      <c r="G286" s="84">
        <f t="shared" ref="G286:N286" si="85">SUM(G288)</f>
        <v>47759</v>
      </c>
      <c r="H286" s="84">
        <f t="shared" si="85"/>
        <v>0</v>
      </c>
      <c r="I286" s="84">
        <f t="shared" si="85"/>
        <v>50544</v>
      </c>
      <c r="J286" s="84">
        <f t="shared" si="85"/>
        <v>50544</v>
      </c>
      <c r="K286" s="84">
        <f t="shared" si="85"/>
        <v>0</v>
      </c>
      <c r="L286" s="84">
        <f t="shared" si="85"/>
        <v>17331.8</v>
      </c>
      <c r="M286" s="84">
        <f t="shared" si="85"/>
        <v>17331.8</v>
      </c>
      <c r="N286" s="108">
        <f t="shared" si="85"/>
        <v>0</v>
      </c>
    </row>
    <row r="287" spans="1:15" s="176" customFormat="1" x14ac:dyDescent="0.2">
      <c r="A287" s="106"/>
      <c r="B287" s="91" t="s">
        <v>695</v>
      </c>
      <c r="C287" s="91" t="s">
        <v>695</v>
      </c>
      <c r="D287" s="91" t="s">
        <v>695</v>
      </c>
      <c r="E287" s="186" t="s">
        <v>228</v>
      </c>
      <c r="F287" s="84"/>
      <c r="G287" s="84"/>
      <c r="H287" s="84"/>
      <c r="I287" s="84"/>
      <c r="J287" s="84"/>
      <c r="K287" s="84"/>
      <c r="L287" s="84"/>
      <c r="M287" s="84"/>
      <c r="N287" s="108"/>
      <c r="O287" s="198"/>
    </row>
    <row r="288" spans="1:15" s="176" customFormat="1" ht="22.5" customHeight="1" x14ac:dyDescent="0.2">
      <c r="A288" s="106">
        <v>3031</v>
      </c>
      <c r="B288" s="91" t="s">
        <v>52</v>
      </c>
      <c r="C288" s="91" t="s">
        <v>41</v>
      </c>
      <c r="D288" s="91" t="s">
        <v>39</v>
      </c>
      <c r="E288" s="186" t="s">
        <v>379</v>
      </c>
      <c r="F288" s="84">
        <f>SUM(G288:H288)</f>
        <v>47759</v>
      </c>
      <c r="G288" s="84">
        <v>47759</v>
      </c>
      <c r="H288" s="84">
        <v>0</v>
      </c>
      <c r="I288" s="84">
        <f>SUM(J288:K288)</f>
        <v>50544</v>
      </c>
      <c r="J288" s="84">
        <v>50544</v>
      </c>
      <c r="K288" s="84">
        <v>0</v>
      </c>
      <c r="L288" s="84">
        <f>SUM(M288:N288)</f>
        <v>17331.8</v>
      </c>
      <c r="M288" s="84">
        <v>17331.8</v>
      </c>
      <c r="N288" s="108">
        <v>0</v>
      </c>
      <c r="O288" s="198"/>
    </row>
    <row r="289" spans="1:15" ht="27" customHeight="1" x14ac:dyDescent="0.2">
      <c r="A289" s="106">
        <v>3040</v>
      </c>
      <c r="B289" s="91" t="s">
        <v>52</v>
      </c>
      <c r="C289" s="91" t="s">
        <v>696</v>
      </c>
      <c r="D289" s="91" t="s">
        <v>694</v>
      </c>
      <c r="E289" s="188" t="s">
        <v>380</v>
      </c>
      <c r="F289" s="84">
        <f>SUM(F291)</f>
        <v>95097.8</v>
      </c>
      <c r="G289" s="84">
        <f t="shared" ref="G289:N289" si="86">SUM(G291)</f>
        <v>95097.8</v>
      </c>
      <c r="H289" s="84">
        <f t="shared" si="86"/>
        <v>0</v>
      </c>
      <c r="I289" s="84">
        <f t="shared" si="86"/>
        <v>105751</v>
      </c>
      <c r="J289" s="84">
        <f t="shared" si="86"/>
        <v>100819</v>
      </c>
      <c r="K289" s="84">
        <f t="shared" si="86"/>
        <v>4932</v>
      </c>
      <c r="L289" s="84">
        <f t="shared" si="86"/>
        <v>40309.525999999998</v>
      </c>
      <c r="M289" s="84">
        <f t="shared" si="86"/>
        <v>35755.1</v>
      </c>
      <c r="N289" s="108">
        <f t="shared" si="86"/>
        <v>4554.4260000000004</v>
      </c>
    </row>
    <row r="290" spans="1:15" s="176" customFormat="1" ht="10.5" customHeight="1" x14ac:dyDescent="0.2">
      <c r="A290" s="106"/>
      <c r="B290" s="91" t="s">
        <v>695</v>
      </c>
      <c r="C290" s="91" t="s">
        <v>695</v>
      </c>
      <c r="D290" s="91" t="s">
        <v>695</v>
      </c>
      <c r="E290" s="186" t="s">
        <v>228</v>
      </c>
      <c r="F290" s="84"/>
      <c r="G290" s="84"/>
      <c r="H290" s="84"/>
      <c r="I290" s="84"/>
      <c r="J290" s="84"/>
      <c r="K290" s="84"/>
      <c r="L290" s="84"/>
      <c r="M290" s="84"/>
      <c r="N290" s="108"/>
      <c r="O290" s="198"/>
    </row>
    <row r="291" spans="1:15" ht="24.75" customHeight="1" x14ac:dyDescent="0.2">
      <c r="A291" s="106">
        <v>3041</v>
      </c>
      <c r="B291" s="91" t="s">
        <v>52</v>
      </c>
      <c r="C291" s="91" t="s">
        <v>696</v>
      </c>
      <c r="D291" s="91" t="s">
        <v>39</v>
      </c>
      <c r="E291" s="186" t="s">
        <v>380</v>
      </c>
      <c r="F291" s="84">
        <f>SUM(G291:H291)</f>
        <v>95097.8</v>
      </c>
      <c r="G291" s="84">
        <v>95097.8</v>
      </c>
      <c r="H291" s="84">
        <v>0</v>
      </c>
      <c r="I291" s="84">
        <f>SUM(J291:K291)</f>
        <v>105751</v>
      </c>
      <c r="J291" s="84">
        <v>100819</v>
      </c>
      <c r="K291" s="84">
        <v>4932</v>
      </c>
      <c r="L291" s="84">
        <f>SUM(M291:N291)</f>
        <v>40309.525999999998</v>
      </c>
      <c r="M291" s="84">
        <v>35755.1</v>
      </c>
      <c r="N291" s="108">
        <v>4554.4260000000004</v>
      </c>
    </row>
    <row r="292" spans="1:15" ht="23.25" customHeight="1" x14ac:dyDescent="0.2">
      <c r="A292" s="106">
        <v>3050</v>
      </c>
      <c r="B292" s="91" t="s">
        <v>52</v>
      </c>
      <c r="C292" s="91" t="s">
        <v>697</v>
      </c>
      <c r="D292" s="91" t="s">
        <v>694</v>
      </c>
      <c r="E292" s="188" t="s">
        <v>325</v>
      </c>
      <c r="F292" s="84">
        <f>SUM(F294)</f>
        <v>0</v>
      </c>
      <c r="G292" s="84">
        <f t="shared" ref="G292:N292" si="87">SUM(G294)</f>
        <v>0</v>
      </c>
      <c r="H292" s="84">
        <f t="shared" si="87"/>
        <v>0</v>
      </c>
      <c r="I292" s="84">
        <f t="shared" si="87"/>
        <v>11720.501</v>
      </c>
      <c r="J292" s="84">
        <f t="shared" si="87"/>
        <v>11720.501</v>
      </c>
      <c r="K292" s="84">
        <f t="shared" si="87"/>
        <v>0</v>
      </c>
      <c r="L292" s="84">
        <f t="shared" si="87"/>
        <v>11100.4985</v>
      </c>
      <c r="M292" s="84">
        <f t="shared" si="87"/>
        <v>11100.4985</v>
      </c>
      <c r="N292" s="108">
        <f t="shared" si="87"/>
        <v>0</v>
      </c>
    </row>
    <row r="293" spans="1:15" s="176" customFormat="1" ht="10.5" customHeight="1" x14ac:dyDescent="0.2">
      <c r="A293" s="106"/>
      <c r="B293" s="91" t="s">
        <v>695</v>
      </c>
      <c r="C293" s="91" t="s">
        <v>695</v>
      </c>
      <c r="D293" s="91" t="s">
        <v>695</v>
      </c>
      <c r="E293" s="186" t="s">
        <v>228</v>
      </c>
      <c r="F293" s="84"/>
      <c r="G293" s="84"/>
      <c r="H293" s="84"/>
      <c r="I293" s="84"/>
      <c r="J293" s="84"/>
      <c r="K293" s="84"/>
      <c r="L293" s="84"/>
      <c r="M293" s="84"/>
      <c r="N293" s="108"/>
      <c r="O293" s="198"/>
    </row>
    <row r="294" spans="1:15" ht="27.75" customHeight="1" x14ac:dyDescent="0.2">
      <c r="A294" s="106">
        <v>3051</v>
      </c>
      <c r="B294" s="91" t="s">
        <v>52</v>
      </c>
      <c r="C294" s="91" t="s">
        <v>697</v>
      </c>
      <c r="D294" s="91" t="s">
        <v>39</v>
      </c>
      <c r="E294" s="186" t="s">
        <v>325</v>
      </c>
      <c r="F294" s="84">
        <f>SUM(G294:H294)</f>
        <v>0</v>
      </c>
      <c r="G294" s="84">
        <v>0</v>
      </c>
      <c r="H294" s="84">
        <v>0</v>
      </c>
      <c r="I294" s="84">
        <f>SUM(J294:K294)</f>
        <v>11720.501</v>
      </c>
      <c r="J294" s="84">
        <v>11720.501</v>
      </c>
      <c r="K294" s="84">
        <v>0</v>
      </c>
      <c r="L294" s="84">
        <f>SUM(M294:N294)</f>
        <v>11100.4985</v>
      </c>
      <c r="M294" s="84">
        <v>11100.4985</v>
      </c>
      <c r="N294" s="108">
        <v>0</v>
      </c>
    </row>
    <row r="295" spans="1:15" ht="24" customHeight="1" x14ac:dyDescent="0.2">
      <c r="A295" s="106">
        <v>3060</v>
      </c>
      <c r="B295" s="91" t="s">
        <v>52</v>
      </c>
      <c r="C295" s="91" t="s">
        <v>698</v>
      </c>
      <c r="D295" s="91" t="s">
        <v>694</v>
      </c>
      <c r="E295" s="188" t="s">
        <v>326</v>
      </c>
      <c r="F295" s="84">
        <f>SUM(F297)</f>
        <v>10560</v>
      </c>
      <c r="G295" s="84">
        <f t="shared" ref="G295:N295" si="88">SUM(G297)</f>
        <v>10560</v>
      </c>
      <c r="H295" s="84">
        <f t="shared" si="88"/>
        <v>0</v>
      </c>
      <c r="I295" s="84">
        <f t="shared" si="88"/>
        <v>10560</v>
      </c>
      <c r="J295" s="84">
        <f t="shared" si="88"/>
        <v>10560</v>
      </c>
      <c r="K295" s="84">
        <f t="shared" si="88"/>
        <v>0</v>
      </c>
      <c r="L295" s="84">
        <f t="shared" si="88"/>
        <v>180</v>
      </c>
      <c r="M295" s="84">
        <f t="shared" si="88"/>
        <v>180</v>
      </c>
      <c r="N295" s="108">
        <f t="shared" si="88"/>
        <v>0</v>
      </c>
    </row>
    <row r="296" spans="1:15" s="176" customFormat="1" ht="10.5" customHeight="1" x14ac:dyDescent="0.2">
      <c r="A296" s="106"/>
      <c r="B296" s="91" t="s">
        <v>695</v>
      </c>
      <c r="C296" s="91" t="s">
        <v>695</v>
      </c>
      <c r="D296" s="91" t="s">
        <v>695</v>
      </c>
      <c r="E296" s="186" t="s">
        <v>228</v>
      </c>
      <c r="F296" s="84"/>
      <c r="G296" s="84"/>
      <c r="H296" s="84"/>
      <c r="I296" s="84"/>
      <c r="J296" s="84"/>
      <c r="K296" s="84"/>
      <c r="L296" s="84"/>
      <c r="M296" s="84"/>
      <c r="N296" s="108"/>
      <c r="O296" s="198"/>
    </row>
    <row r="297" spans="1:15" ht="25.5" customHeight="1" x14ac:dyDescent="0.2">
      <c r="A297" s="106">
        <v>3061</v>
      </c>
      <c r="B297" s="91" t="s">
        <v>52</v>
      </c>
      <c r="C297" s="91" t="s">
        <v>698</v>
      </c>
      <c r="D297" s="91" t="s">
        <v>39</v>
      </c>
      <c r="E297" s="186" t="s">
        <v>326</v>
      </c>
      <c r="F297" s="84">
        <f>SUM(G297:H297)</f>
        <v>10560</v>
      </c>
      <c r="G297" s="84">
        <v>10560</v>
      </c>
      <c r="H297" s="84">
        <v>0</v>
      </c>
      <c r="I297" s="84">
        <f>SUM(J297:K297)</f>
        <v>10560</v>
      </c>
      <c r="J297" s="84">
        <v>10560</v>
      </c>
      <c r="K297" s="84">
        <v>0</v>
      </c>
      <c r="L297" s="84">
        <f>SUM(M297:N297)</f>
        <v>180</v>
      </c>
      <c r="M297" s="84">
        <v>180</v>
      </c>
      <c r="N297" s="108">
        <v>0</v>
      </c>
    </row>
    <row r="298" spans="1:15" ht="26.25" customHeight="1" x14ac:dyDescent="0.2">
      <c r="A298" s="106">
        <v>3070</v>
      </c>
      <c r="B298" s="91" t="s">
        <v>52</v>
      </c>
      <c r="C298" s="91" t="s">
        <v>44</v>
      </c>
      <c r="D298" s="91" t="s">
        <v>694</v>
      </c>
      <c r="E298" s="188" t="s">
        <v>327</v>
      </c>
      <c r="F298" s="84">
        <f>SUM(F300)</f>
        <v>1771072.5</v>
      </c>
      <c r="G298" s="84">
        <f t="shared" ref="G298:N298" si="89">SUM(G300)</f>
        <v>1771072.5</v>
      </c>
      <c r="H298" s="84">
        <f t="shared" si="89"/>
        <v>0</v>
      </c>
      <c r="I298" s="84">
        <f t="shared" si="89"/>
        <v>1812912.4</v>
      </c>
      <c r="J298" s="84">
        <f t="shared" si="89"/>
        <v>1812912.4</v>
      </c>
      <c r="K298" s="84">
        <f t="shared" si="89"/>
        <v>0</v>
      </c>
      <c r="L298" s="84">
        <f t="shared" si="89"/>
        <v>648598.29110000003</v>
      </c>
      <c r="M298" s="84">
        <f t="shared" si="89"/>
        <v>648598.29110000003</v>
      </c>
      <c r="N298" s="108">
        <f t="shared" si="89"/>
        <v>0</v>
      </c>
    </row>
    <row r="299" spans="1:15" s="176" customFormat="1" ht="10.5" customHeight="1" x14ac:dyDescent="0.2">
      <c r="A299" s="106"/>
      <c r="B299" s="91" t="s">
        <v>695</v>
      </c>
      <c r="C299" s="91" t="s">
        <v>695</v>
      </c>
      <c r="D299" s="91" t="s">
        <v>695</v>
      </c>
      <c r="E299" s="186" t="s">
        <v>228</v>
      </c>
      <c r="F299" s="84"/>
      <c r="G299" s="84"/>
      <c r="H299" s="84"/>
      <c r="I299" s="84"/>
      <c r="J299" s="84"/>
      <c r="K299" s="84"/>
      <c r="L299" s="84"/>
      <c r="M299" s="84"/>
      <c r="N299" s="108"/>
      <c r="O299" s="198"/>
    </row>
    <row r="300" spans="1:15" ht="39.75" customHeight="1" x14ac:dyDescent="0.2">
      <c r="A300" s="106">
        <v>3071</v>
      </c>
      <c r="B300" s="91" t="s">
        <v>52</v>
      </c>
      <c r="C300" s="91" t="s">
        <v>44</v>
      </c>
      <c r="D300" s="91" t="s">
        <v>39</v>
      </c>
      <c r="E300" s="186" t="s">
        <v>327</v>
      </c>
      <c r="F300" s="84">
        <f>SUM(G300:H300)</f>
        <v>1771072.5</v>
      </c>
      <c r="G300" s="84">
        <v>1771072.5</v>
      </c>
      <c r="H300" s="84">
        <v>0</v>
      </c>
      <c r="I300" s="84">
        <f>SUM(J300:K300)</f>
        <v>1812912.4</v>
      </c>
      <c r="J300" s="84">
        <v>1812912.4</v>
      </c>
      <c r="K300" s="84">
        <v>0</v>
      </c>
      <c r="L300" s="84">
        <f>SUM(M300:N300)</f>
        <v>648598.29110000003</v>
      </c>
      <c r="M300" s="84">
        <v>648598.29110000003</v>
      </c>
      <c r="N300" s="108">
        <v>0</v>
      </c>
    </row>
    <row r="301" spans="1:15" ht="27" customHeight="1" x14ac:dyDescent="0.2">
      <c r="A301" s="106">
        <v>3080</v>
      </c>
      <c r="B301" s="91" t="s">
        <v>52</v>
      </c>
      <c r="C301" s="91" t="s">
        <v>45</v>
      </c>
      <c r="D301" s="91" t="s">
        <v>694</v>
      </c>
      <c r="E301" s="188" t="s">
        <v>381</v>
      </c>
      <c r="F301" s="84">
        <f>SUM(F303)</f>
        <v>0</v>
      </c>
      <c r="G301" s="84">
        <f t="shared" ref="G301:N301" si="90">SUM(G303)</f>
        <v>0</v>
      </c>
      <c r="H301" s="84">
        <f t="shared" si="90"/>
        <v>0</v>
      </c>
      <c r="I301" s="84">
        <f t="shared" si="90"/>
        <v>0</v>
      </c>
      <c r="J301" s="84">
        <f t="shared" si="90"/>
        <v>0</v>
      </c>
      <c r="K301" s="84">
        <f t="shared" si="90"/>
        <v>0</v>
      </c>
      <c r="L301" s="84">
        <f t="shared" si="90"/>
        <v>0</v>
      </c>
      <c r="M301" s="84">
        <f t="shared" si="90"/>
        <v>0</v>
      </c>
      <c r="N301" s="108">
        <f t="shared" si="90"/>
        <v>0</v>
      </c>
    </row>
    <row r="302" spans="1:15" s="176" customFormat="1" ht="10.5" customHeight="1" x14ac:dyDescent="0.2">
      <c r="A302" s="106"/>
      <c r="B302" s="91" t="s">
        <v>695</v>
      </c>
      <c r="C302" s="91" t="s">
        <v>695</v>
      </c>
      <c r="D302" s="91" t="s">
        <v>695</v>
      </c>
      <c r="E302" s="186" t="s">
        <v>228</v>
      </c>
      <c r="F302" s="84"/>
      <c r="G302" s="84"/>
      <c r="H302" s="84"/>
      <c r="I302" s="84"/>
      <c r="J302" s="84"/>
      <c r="K302" s="84"/>
      <c r="L302" s="84"/>
      <c r="M302" s="84"/>
      <c r="N302" s="108"/>
      <c r="O302" s="198"/>
    </row>
    <row r="303" spans="1:15" ht="30" customHeight="1" x14ac:dyDescent="0.2">
      <c r="A303" s="106">
        <v>3081</v>
      </c>
      <c r="B303" s="91" t="s">
        <v>52</v>
      </c>
      <c r="C303" s="91" t="s">
        <v>45</v>
      </c>
      <c r="D303" s="91" t="s">
        <v>39</v>
      </c>
      <c r="E303" s="186" t="s">
        <v>381</v>
      </c>
      <c r="F303" s="84">
        <f>SUM(G303:H303)</f>
        <v>0</v>
      </c>
      <c r="G303" s="84">
        <v>0</v>
      </c>
      <c r="H303" s="84">
        <v>0</v>
      </c>
      <c r="I303" s="84">
        <f>SUM(J303:K303)</f>
        <v>0</v>
      </c>
      <c r="J303" s="84">
        <v>0</v>
      </c>
      <c r="K303" s="84">
        <v>0</v>
      </c>
      <c r="L303" s="84">
        <f>SUM(M303:N303)</f>
        <v>0</v>
      </c>
      <c r="M303" s="84">
        <v>0</v>
      </c>
      <c r="N303" s="108">
        <v>0</v>
      </c>
    </row>
    <row r="304" spans="1:15" s="176" customFormat="1" ht="10.5" customHeight="1" x14ac:dyDescent="0.2">
      <c r="A304" s="106"/>
      <c r="B304" s="91" t="s">
        <v>695</v>
      </c>
      <c r="C304" s="91" t="s">
        <v>695</v>
      </c>
      <c r="D304" s="91" t="s">
        <v>695</v>
      </c>
      <c r="E304" s="186" t="s">
        <v>228</v>
      </c>
      <c r="F304" s="84"/>
      <c r="G304" s="84"/>
      <c r="H304" s="84"/>
      <c r="I304" s="84"/>
      <c r="J304" s="84"/>
      <c r="K304" s="84"/>
      <c r="L304" s="84"/>
      <c r="M304" s="84"/>
      <c r="N304" s="108"/>
      <c r="O304" s="198"/>
    </row>
    <row r="305" spans="1:15" ht="36" customHeight="1" x14ac:dyDescent="0.2">
      <c r="A305" s="106">
        <v>3090</v>
      </c>
      <c r="B305" s="91" t="s">
        <v>52</v>
      </c>
      <c r="C305" s="91" t="s">
        <v>700</v>
      </c>
      <c r="D305" s="91" t="s">
        <v>694</v>
      </c>
      <c r="E305" s="188" t="s">
        <v>328</v>
      </c>
      <c r="F305" s="84">
        <f>SUM(F307:F308)</f>
        <v>1728520.7439999999</v>
      </c>
      <c r="G305" s="84">
        <f t="shared" ref="G305:N305" si="91">SUM(G307:G308)</f>
        <v>1728520.7439999999</v>
      </c>
      <c r="H305" s="84">
        <f t="shared" si="91"/>
        <v>0</v>
      </c>
      <c r="I305" s="84">
        <f t="shared" si="91"/>
        <v>1734009.7439999999</v>
      </c>
      <c r="J305" s="84">
        <f t="shared" si="91"/>
        <v>1734009.7439999999</v>
      </c>
      <c r="K305" s="84">
        <f t="shared" si="91"/>
        <v>0</v>
      </c>
      <c r="L305" s="84">
        <f t="shared" si="91"/>
        <v>502241.62059999997</v>
      </c>
      <c r="M305" s="84">
        <f t="shared" si="91"/>
        <v>502241.62059999997</v>
      </c>
      <c r="N305" s="108">
        <f t="shared" si="91"/>
        <v>0</v>
      </c>
    </row>
    <row r="306" spans="1:15" s="176" customFormat="1" ht="10.5" customHeight="1" x14ac:dyDescent="0.2">
      <c r="A306" s="106"/>
      <c r="B306" s="91" t="s">
        <v>695</v>
      </c>
      <c r="C306" s="91" t="s">
        <v>695</v>
      </c>
      <c r="D306" s="91" t="s">
        <v>695</v>
      </c>
      <c r="E306" s="186" t="s">
        <v>228</v>
      </c>
      <c r="F306" s="84"/>
      <c r="G306" s="84"/>
      <c r="H306" s="84"/>
      <c r="I306" s="84"/>
      <c r="J306" s="84"/>
      <c r="K306" s="84"/>
      <c r="L306" s="84"/>
      <c r="M306" s="84"/>
      <c r="N306" s="108"/>
      <c r="O306" s="198"/>
    </row>
    <row r="307" spans="1:15" ht="17.25" customHeight="1" x14ac:dyDescent="0.2">
      <c r="A307" s="106">
        <v>3091</v>
      </c>
      <c r="B307" s="91" t="s">
        <v>52</v>
      </c>
      <c r="C307" s="91" t="s">
        <v>700</v>
      </c>
      <c r="D307" s="91" t="s">
        <v>39</v>
      </c>
      <c r="E307" s="186" t="s">
        <v>328</v>
      </c>
      <c r="F307" s="84">
        <f>SUM(G307:H307)</f>
        <v>528990.74399999995</v>
      </c>
      <c r="G307" s="84">
        <v>528990.74399999995</v>
      </c>
      <c r="H307" s="84">
        <v>0</v>
      </c>
      <c r="I307" s="84">
        <f>SUM(J307:K307)</f>
        <v>530688.24399999995</v>
      </c>
      <c r="J307" s="84">
        <v>530688.24399999995</v>
      </c>
      <c r="K307" s="84">
        <v>0</v>
      </c>
      <c r="L307" s="84">
        <f>SUM(M307:N307)</f>
        <v>199322.82659999997</v>
      </c>
      <c r="M307" s="84">
        <v>199322.82659999997</v>
      </c>
      <c r="N307" s="108">
        <v>0</v>
      </c>
    </row>
    <row r="308" spans="1:15" ht="33.75" customHeight="1" x14ac:dyDescent="0.2">
      <c r="A308" s="106">
        <v>3092</v>
      </c>
      <c r="B308" s="91" t="s">
        <v>52</v>
      </c>
      <c r="C308" s="91" t="s">
        <v>700</v>
      </c>
      <c r="D308" s="91" t="s">
        <v>40</v>
      </c>
      <c r="E308" s="186" t="s">
        <v>390</v>
      </c>
      <c r="F308" s="84">
        <f>SUM(G308:H308)</f>
        <v>1199530</v>
      </c>
      <c r="G308" s="84">
        <v>1199530</v>
      </c>
      <c r="H308" s="84">
        <v>0</v>
      </c>
      <c r="I308" s="84">
        <f>SUM(J308:K308)</f>
        <v>1203321.5</v>
      </c>
      <c r="J308" s="84">
        <v>1203321.5</v>
      </c>
      <c r="K308" s="84">
        <v>0</v>
      </c>
      <c r="L308" s="84">
        <f>SUM(M308:N308)</f>
        <v>302918.79399999999</v>
      </c>
      <c r="M308" s="84">
        <v>302918.79399999999</v>
      </c>
      <c r="N308" s="108">
        <v>0</v>
      </c>
    </row>
    <row r="309" spans="1:15" s="169" customFormat="1" ht="32.25" customHeight="1" x14ac:dyDescent="0.2">
      <c r="A309" s="149">
        <v>3100</v>
      </c>
      <c r="B309" s="107" t="s">
        <v>53</v>
      </c>
      <c r="C309" s="107" t="s">
        <v>694</v>
      </c>
      <c r="D309" s="107" t="s">
        <v>694</v>
      </c>
      <c r="E309" s="197" t="s">
        <v>392</v>
      </c>
      <c r="F309" s="86">
        <f>SUM(F311)</f>
        <v>10791857.6064</v>
      </c>
      <c r="G309" s="86">
        <f t="shared" ref="G309:N309" si="92">SUM(G311)</f>
        <v>14865629.807</v>
      </c>
      <c r="H309" s="86">
        <f t="shared" si="92"/>
        <v>66033.625899999999</v>
      </c>
      <c r="I309" s="86">
        <f t="shared" si="92"/>
        <v>11455042.191799998</v>
      </c>
      <c r="J309" s="86">
        <f t="shared" si="92"/>
        <v>14068178.965</v>
      </c>
      <c r="K309" s="86">
        <f t="shared" si="92"/>
        <v>670436.28529999999</v>
      </c>
      <c r="L309" s="86">
        <f t="shared" si="92"/>
        <v>2635961.571</v>
      </c>
      <c r="M309" s="86">
        <f t="shared" si="92"/>
        <v>2977588.1165</v>
      </c>
      <c r="N309" s="161">
        <f t="shared" si="92"/>
        <v>980</v>
      </c>
    </row>
    <row r="310" spans="1:15" ht="11.25" customHeight="1" x14ac:dyDescent="0.2">
      <c r="A310" s="106"/>
      <c r="B310" s="91" t="s">
        <v>695</v>
      </c>
      <c r="C310" s="91" t="s">
        <v>695</v>
      </c>
      <c r="D310" s="91" t="s">
        <v>695</v>
      </c>
      <c r="E310" s="186" t="s">
        <v>241</v>
      </c>
      <c r="F310" s="84"/>
      <c r="G310" s="84"/>
      <c r="H310" s="84"/>
      <c r="I310" s="84"/>
      <c r="J310" s="84"/>
      <c r="K310" s="84"/>
      <c r="L310" s="84"/>
      <c r="M310" s="84"/>
      <c r="N310" s="108"/>
    </row>
    <row r="311" spans="1:15" ht="21.75" customHeight="1" x14ac:dyDescent="0.2">
      <c r="A311" s="106">
        <v>3110</v>
      </c>
      <c r="B311" s="91" t="s">
        <v>53</v>
      </c>
      <c r="C311" s="91" t="s">
        <v>39</v>
      </c>
      <c r="D311" s="91" t="s">
        <v>694</v>
      </c>
      <c r="E311" s="162" t="s">
        <v>395</v>
      </c>
      <c r="F311" s="84">
        <f>SUM(F313)</f>
        <v>10791857.6064</v>
      </c>
      <c r="G311" s="84">
        <f t="shared" ref="G311:N311" si="93">SUM(G313)</f>
        <v>14865629.807</v>
      </c>
      <c r="H311" s="84">
        <f t="shared" si="93"/>
        <v>66033.625899999999</v>
      </c>
      <c r="I311" s="84">
        <f t="shared" si="93"/>
        <v>11455042.191799998</v>
      </c>
      <c r="J311" s="84">
        <f t="shared" si="93"/>
        <v>14068178.965</v>
      </c>
      <c r="K311" s="84">
        <f t="shared" si="93"/>
        <v>670436.28529999999</v>
      </c>
      <c r="L311" s="84">
        <f t="shared" si="93"/>
        <v>2635961.571</v>
      </c>
      <c r="M311" s="84">
        <f t="shared" si="93"/>
        <v>2977588.1165</v>
      </c>
      <c r="N311" s="108">
        <f t="shared" si="93"/>
        <v>980</v>
      </c>
    </row>
    <row r="312" spans="1:15" s="176" customFormat="1" ht="10.5" customHeight="1" x14ac:dyDescent="0.2">
      <c r="A312" s="106"/>
      <c r="B312" s="91" t="s">
        <v>695</v>
      </c>
      <c r="C312" s="91" t="s">
        <v>695</v>
      </c>
      <c r="D312" s="91" t="s">
        <v>695</v>
      </c>
      <c r="E312" s="186" t="s">
        <v>228</v>
      </c>
      <c r="F312" s="84"/>
      <c r="G312" s="84"/>
      <c r="H312" s="84"/>
      <c r="I312" s="84"/>
      <c r="J312" s="84"/>
      <c r="K312" s="84"/>
      <c r="L312" s="84"/>
      <c r="M312" s="84"/>
      <c r="N312" s="108"/>
      <c r="O312" s="198"/>
    </row>
    <row r="313" spans="1:15" ht="21" customHeight="1" thickBot="1" x14ac:dyDescent="0.25">
      <c r="A313" s="110">
        <v>3112</v>
      </c>
      <c r="B313" s="199" t="s">
        <v>53</v>
      </c>
      <c r="C313" s="199" t="s">
        <v>39</v>
      </c>
      <c r="D313" s="199" t="s">
        <v>40</v>
      </c>
      <c r="E313" s="200" t="s">
        <v>396</v>
      </c>
      <c r="F313" s="160">
        <f>SUM(G313:H313)-Ekamutner!F98</f>
        <v>10791857.6064</v>
      </c>
      <c r="G313" s="160">
        <v>14865629.807</v>
      </c>
      <c r="H313" s="160">
        <v>66033.625899999999</v>
      </c>
      <c r="I313" s="160">
        <f>SUM(J313:K313)-Ekamutner!I98</f>
        <v>11455042.191799998</v>
      </c>
      <c r="J313" s="160">
        <v>14068178.965</v>
      </c>
      <c r="K313" s="160">
        <v>670436.28529999999</v>
      </c>
      <c r="L313" s="160">
        <f>SUM(M313:N313)-Ekamutner!L98</f>
        <v>2635961.571</v>
      </c>
      <c r="M313" s="160">
        <v>2977588.1165</v>
      </c>
      <c r="N313" s="109">
        <v>980</v>
      </c>
    </row>
    <row r="314" spans="1:15" ht="13.5" x14ac:dyDescent="0.2">
      <c r="B314" s="177"/>
      <c r="C314" s="201"/>
      <c r="D314" s="179"/>
    </row>
    <row r="315" spans="1:15" s="38" customFormat="1" ht="58.5" customHeight="1" x14ac:dyDescent="0.2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36"/>
      <c r="N315" s="36"/>
    </row>
    <row r="316" spans="1:15" s="38" customFormat="1" ht="13.5" x14ac:dyDescent="0.2">
      <c r="A316" s="183"/>
      <c r="B316" s="181"/>
      <c r="C316" s="181"/>
      <c r="D316" s="181"/>
      <c r="E316" s="181"/>
      <c r="F316" s="181"/>
      <c r="G316" s="182"/>
      <c r="H316" s="183"/>
      <c r="I316" s="183"/>
      <c r="J316" s="183"/>
      <c r="K316" s="183"/>
      <c r="L316" s="183"/>
      <c r="M316" s="36"/>
      <c r="N316" s="36"/>
    </row>
    <row r="317" spans="1:15" ht="13.5" x14ac:dyDescent="0.2">
      <c r="C317" s="201"/>
      <c r="D317" s="179"/>
    </row>
    <row r="318" spans="1:15" x14ac:dyDescent="0.2">
      <c r="C318" s="178"/>
      <c r="D318" s="179"/>
      <c r="E318" s="101"/>
    </row>
  </sheetData>
  <mergeCells count="5">
    <mergeCell ref="E9:E11"/>
    <mergeCell ref="D9:D11"/>
    <mergeCell ref="C9:C11"/>
    <mergeCell ref="B9:B11"/>
    <mergeCell ref="A9:A11"/>
  </mergeCells>
  <pageMargins left="0.2" right="0.17" top="0.26" bottom="0.28000000000000003" header="0.17" footer="0.16"/>
  <pageSetup paperSize="9" scale="70" firstPageNumber="7" orientation="landscape" useFirstPageNumber="1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zoomScaleNormal="100" workbookViewId="0">
      <selection activeCell="K8" sqref="K8"/>
    </sheetView>
  </sheetViews>
  <sheetFormatPr defaultRowHeight="13.5" x14ac:dyDescent="0.2"/>
  <cols>
    <col min="1" max="1" width="5.85546875" style="38" customWidth="1"/>
    <col min="2" max="2" width="49.5703125" style="38" customWidth="1"/>
    <col min="3" max="3" width="7.28515625" style="38" customWidth="1"/>
    <col min="4" max="4" width="14.85546875" style="38" customWidth="1"/>
    <col min="5" max="5" width="12.85546875" style="38" bestFit="1" customWidth="1"/>
    <col min="6" max="6" width="13" style="38" bestFit="1" customWidth="1"/>
    <col min="7" max="7" width="14.85546875" style="38" customWidth="1"/>
    <col min="8" max="8" width="13.5703125" style="38" bestFit="1" customWidth="1"/>
    <col min="9" max="9" width="13.42578125" style="38" bestFit="1" customWidth="1"/>
    <col min="10" max="10" width="14.85546875" style="38" customWidth="1"/>
    <col min="11" max="11" width="12.85546875" style="38" bestFit="1" customWidth="1"/>
    <col min="12" max="12" width="12.7109375" style="38" customWidth="1"/>
    <col min="13" max="16384" width="9.140625" style="38"/>
  </cols>
  <sheetData>
    <row r="1" spans="1:12" s="26" customFormat="1" ht="14.25" x14ac:dyDescent="0.2">
      <c r="A1" s="74"/>
      <c r="B1" s="33"/>
      <c r="C1" s="33"/>
      <c r="D1" s="33"/>
      <c r="E1" s="45"/>
      <c r="F1" s="33"/>
      <c r="G1" s="33"/>
      <c r="H1" s="33"/>
      <c r="I1" s="33"/>
      <c r="J1" s="33"/>
      <c r="K1" s="33"/>
      <c r="L1" s="33" t="s">
        <v>473</v>
      </c>
    </row>
    <row r="2" spans="1:12" s="26" customFormat="1" ht="18" customHeight="1" x14ac:dyDescent="0.2">
      <c r="A2" s="112" t="s">
        <v>198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75" customFormat="1" ht="22.5" customHeight="1" x14ac:dyDescent="0.2">
      <c r="A3" s="113" t="s">
        <v>333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75" customFormat="1" ht="22.5" customHeight="1" x14ac:dyDescent="0.2">
      <c r="A4" s="76" t="s">
        <v>484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75" customFormat="1" ht="23.25" customHeight="1" x14ac:dyDescent="0.2">
      <c r="A5" s="29" t="s">
        <v>701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75" customFormat="1" ht="1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75" customFormat="1" ht="1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4.25" thickBo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47" t="s">
        <v>214</v>
      </c>
      <c r="L8" s="47"/>
    </row>
    <row r="9" spans="1:12" ht="25.5" customHeight="1" thickBot="1" x14ac:dyDescent="0.25">
      <c r="A9" s="244" t="s">
        <v>474</v>
      </c>
      <c r="B9" s="259" t="s">
        <v>683</v>
      </c>
      <c r="C9" s="262" t="s">
        <v>54</v>
      </c>
      <c r="D9" s="48" t="s">
        <v>196</v>
      </c>
      <c r="E9" s="48"/>
      <c r="F9" s="49"/>
      <c r="G9" s="50" t="s">
        <v>197</v>
      </c>
      <c r="H9" s="48"/>
      <c r="I9" s="49"/>
      <c r="J9" s="50" t="s">
        <v>201</v>
      </c>
      <c r="K9" s="48"/>
      <c r="L9" s="49"/>
    </row>
    <row r="10" spans="1:12" ht="27.75" customHeight="1" x14ac:dyDescent="0.2">
      <c r="A10" s="245"/>
      <c r="B10" s="260"/>
      <c r="C10" s="263"/>
      <c r="D10" s="78" t="s">
        <v>397</v>
      </c>
      <c r="E10" s="77" t="s">
        <v>241</v>
      </c>
      <c r="F10" s="77"/>
      <c r="G10" s="78" t="s">
        <v>398</v>
      </c>
      <c r="H10" s="79" t="s">
        <v>241</v>
      </c>
      <c r="I10" s="80"/>
      <c r="J10" s="78" t="s">
        <v>399</v>
      </c>
      <c r="K10" s="77" t="s">
        <v>241</v>
      </c>
      <c r="L10" s="81"/>
    </row>
    <row r="11" spans="1:12" ht="34.5" customHeight="1" thickBot="1" x14ac:dyDescent="0.25">
      <c r="A11" s="246"/>
      <c r="B11" s="261"/>
      <c r="C11" s="264"/>
      <c r="D11" s="94"/>
      <c r="E11" s="95" t="s">
        <v>404</v>
      </c>
      <c r="F11" s="96" t="s">
        <v>459</v>
      </c>
      <c r="G11" s="97"/>
      <c r="H11" s="98" t="s">
        <v>404</v>
      </c>
      <c r="I11" s="99" t="s">
        <v>459</v>
      </c>
      <c r="J11" s="94"/>
      <c r="K11" s="95" t="s">
        <v>404</v>
      </c>
      <c r="L11" s="99" t="s">
        <v>459</v>
      </c>
    </row>
    <row r="12" spans="1:12" x14ac:dyDescent="0.2">
      <c r="A12" s="164">
        <v>1</v>
      </c>
      <c r="B12" s="151">
        <v>2</v>
      </c>
      <c r="C12" s="151" t="s">
        <v>41</v>
      </c>
      <c r="D12" s="151">
        <v>4</v>
      </c>
      <c r="E12" s="151">
        <v>5</v>
      </c>
      <c r="F12" s="152">
        <v>6</v>
      </c>
      <c r="G12" s="151">
        <v>7</v>
      </c>
      <c r="H12" s="151">
        <v>8</v>
      </c>
      <c r="I12" s="152">
        <v>9</v>
      </c>
      <c r="J12" s="151">
        <v>10</v>
      </c>
      <c r="K12" s="151">
        <v>11</v>
      </c>
      <c r="L12" s="153">
        <v>12</v>
      </c>
    </row>
    <row r="13" spans="1:12" s="119" customFormat="1" ht="36.75" customHeight="1" x14ac:dyDescent="0.2">
      <c r="A13" s="149">
        <v>4000</v>
      </c>
      <c r="B13" s="83" t="s">
        <v>684</v>
      </c>
      <c r="C13" s="107"/>
      <c r="D13" s="86">
        <f t="shared" ref="D13:L13" si="0">SUM(D15,D169,D204)</f>
        <v>150936901.51369998</v>
      </c>
      <c r="E13" s="86">
        <f t="shared" si="0"/>
        <v>141123270.11149999</v>
      </c>
      <c r="F13" s="86">
        <f t="shared" si="0"/>
        <v>13953437.228700005</v>
      </c>
      <c r="G13" s="86">
        <f t="shared" si="0"/>
        <v>163750309.89860001</v>
      </c>
      <c r="H13" s="86">
        <f t="shared" si="0"/>
        <v>142710297.8409</v>
      </c>
      <c r="I13" s="86">
        <f t="shared" si="0"/>
        <v>24323585.1162</v>
      </c>
      <c r="J13" s="86">
        <f t="shared" si="0"/>
        <v>49054585.4969</v>
      </c>
      <c r="K13" s="86">
        <f t="shared" si="0"/>
        <v>49541794.608599998</v>
      </c>
      <c r="L13" s="161">
        <f t="shared" si="0"/>
        <v>-144602.5662000007</v>
      </c>
    </row>
    <row r="14" spans="1:12" ht="14.25" x14ac:dyDescent="0.2">
      <c r="A14" s="106"/>
      <c r="B14" s="85" t="s">
        <v>511</v>
      </c>
      <c r="C14" s="107"/>
      <c r="D14" s="84"/>
      <c r="E14" s="84"/>
      <c r="F14" s="84"/>
      <c r="G14" s="84"/>
      <c r="H14" s="84"/>
      <c r="I14" s="84"/>
      <c r="J14" s="84"/>
      <c r="K14" s="84"/>
      <c r="L14" s="108"/>
    </row>
    <row r="15" spans="1:12" s="119" customFormat="1" ht="50.25" customHeight="1" x14ac:dyDescent="0.2">
      <c r="A15" s="149">
        <v>4050</v>
      </c>
      <c r="B15" s="83" t="s">
        <v>685</v>
      </c>
      <c r="C15" s="91" t="s">
        <v>55</v>
      </c>
      <c r="D15" s="86">
        <f t="shared" ref="D15:L15" si="1">SUM(D17,D30,D73,D88,D98,D125,D140)</f>
        <v>137049497.9109</v>
      </c>
      <c r="E15" s="86">
        <f t="shared" si="1"/>
        <v>141123270.11149999</v>
      </c>
      <c r="F15" s="86">
        <f t="shared" si="1"/>
        <v>66033.625899999999</v>
      </c>
      <c r="G15" s="86">
        <f t="shared" si="1"/>
        <v>140097161.0677</v>
      </c>
      <c r="H15" s="86">
        <f t="shared" si="1"/>
        <v>142710297.8409</v>
      </c>
      <c r="I15" s="86">
        <f t="shared" si="1"/>
        <v>670436.28529999999</v>
      </c>
      <c r="J15" s="86">
        <f t="shared" si="1"/>
        <v>49200168.063099995</v>
      </c>
      <c r="K15" s="86">
        <f t="shared" si="1"/>
        <v>49541794.608599998</v>
      </c>
      <c r="L15" s="161">
        <f t="shared" si="1"/>
        <v>980</v>
      </c>
    </row>
    <row r="16" spans="1:12" x14ac:dyDescent="0.2">
      <c r="A16" s="106"/>
      <c r="B16" s="85" t="s">
        <v>511</v>
      </c>
      <c r="C16" s="91"/>
      <c r="D16" s="84"/>
      <c r="E16" s="84"/>
      <c r="F16" s="84"/>
      <c r="G16" s="84"/>
      <c r="H16" s="84"/>
      <c r="I16" s="84"/>
      <c r="J16" s="84"/>
      <c r="K16" s="84"/>
      <c r="L16" s="108"/>
    </row>
    <row r="17" spans="1:12" ht="30.75" customHeight="1" x14ac:dyDescent="0.2">
      <c r="A17" s="106">
        <v>4100</v>
      </c>
      <c r="B17" s="92" t="s">
        <v>558</v>
      </c>
      <c r="C17" s="88" t="s">
        <v>55</v>
      </c>
      <c r="D17" s="84">
        <f>SUM(D19,D24,D27)</f>
        <v>25395386.7348</v>
      </c>
      <c r="E17" s="84">
        <f t="shared" ref="E17:K17" si="2">SUM(E19,E24,E27)</f>
        <v>25395386.7348</v>
      </c>
      <c r="F17" s="84" t="s">
        <v>0</v>
      </c>
      <c r="G17" s="84">
        <f t="shared" si="2"/>
        <v>25568760.524599999</v>
      </c>
      <c r="H17" s="84">
        <f t="shared" si="2"/>
        <v>25568760.524599999</v>
      </c>
      <c r="I17" s="84" t="s">
        <v>0</v>
      </c>
      <c r="J17" s="84">
        <f t="shared" si="2"/>
        <v>10269746.552999999</v>
      </c>
      <c r="K17" s="84">
        <f t="shared" si="2"/>
        <v>10269746.552999999</v>
      </c>
      <c r="L17" s="108" t="s">
        <v>0</v>
      </c>
    </row>
    <row r="18" spans="1:12" x14ac:dyDescent="0.2">
      <c r="A18" s="106"/>
      <c r="B18" s="85" t="s">
        <v>511</v>
      </c>
      <c r="C18" s="91"/>
      <c r="D18" s="84"/>
      <c r="E18" s="84"/>
      <c r="F18" s="84"/>
      <c r="G18" s="84"/>
      <c r="H18" s="84"/>
      <c r="I18" s="84"/>
      <c r="J18" s="84"/>
      <c r="K18" s="84"/>
      <c r="L18" s="108"/>
    </row>
    <row r="19" spans="1:12" ht="38.25" customHeight="1" x14ac:dyDescent="0.2">
      <c r="A19" s="106">
        <v>4110</v>
      </c>
      <c r="B19" s="162" t="s">
        <v>475</v>
      </c>
      <c r="C19" s="88" t="s">
        <v>55</v>
      </c>
      <c r="D19" s="84">
        <f>SUM(D21:D23)</f>
        <v>25395386.7348</v>
      </c>
      <c r="E19" s="84">
        <f>SUM(E21:E23)</f>
        <v>25395386.7348</v>
      </c>
      <c r="F19" s="84" t="s">
        <v>37</v>
      </c>
      <c r="G19" s="84">
        <f>SUM(G21:G23)</f>
        <v>25568760.524599999</v>
      </c>
      <c r="H19" s="84">
        <f>SUM(H21:H23)</f>
        <v>25568760.524599999</v>
      </c>
      <c r="I19" s="84" t="s">
        <v>37</v>
      </c>
      <c r="J19" s="84">
        <f>SUM(J21:J23)</f>
        <v>10269746.552999999</v>
      </c>
      <c r="K19" s="84">
        <f>SUM(K21:K23)</f>
        <v>10269746.552999999</v>
      </c>
      <c r="L19" s="108" t="s">
        <v>37</v>
      </c>
    </row>
    <row r="20" spans="1:12" x14ac:dyDescent="0.2">
      <c r="A20" s="106"/>
      <c r="B20" s="85" t="s">
        <v>228</v>
      </c>
      <c r="C20" s="88"/>
      <c r="D20" s="84"/>
      <c r="E20" s="84"/>
      <c r="F20" s="84"/>
      <c r="G20" s="84"/>
      <c r="H20" s="84"/>
      <c r="I20" s="84"/>
      <c r="J20" s="84"/>
      <c r="K20" s="84"/>
      <c r="L20" s="108"/>
    </row>
    <row r="21" spans="1:12" ht="27.75" customHeight="1" x14ac:dyDescent="0.2">
      <c r="A21" s="106">
        <v>4111</v>
      </c>
      <c r="B21" s="89" t="s">
        <v>485</v>
      </c>
      <c r="C21" s="88" t="s">
        <v>56</v>
      </c>
      <c r="D21" s="84">
        <f>SUM(E21:F21)</f>
        <v>22730724.0348</v>
      </c>
      <c r="E21" s="84">
        <v>22730724.0348</v>
      </c>
      <c r="F21" s="84" t="s">
        <v>37</v>
      </c>
      <c r="G21" s="84">
        <f>SUM(H21:I21)</f>
        <v>22939367.124600001</v>
      </c>
      <c r="H21" s="84">
        <v>22939367.124600001</v>
      </c>
      <c r="I21" s="84" t="s">
        <v>37</v>
      </c>
      <c r="J21" s="84">
        <f>SUM(K21:L21)</f>
        <v>9765993.0329999998</v>
      </c>
      <c r="K21" s="84">
        <v>9765993.0329999998</v>
      </c>
      <c r="L21" s="108" t="s">
        <v>37</v>
      </c>
    </row>
    <row r="22" spans="1:12" ht="29.25" customHeight="1" x14ac:dyDescent="0.2">
      <c r="A22" s="106">
        <v>4112</v>
      </c>
      <c r="B22" s="89" t="s">
        <v>512</v>
      </c>
      <c r="C22" s="88" t="s">
        <v>57</v>
      </c>
      <c r="D22" s="84">
        <f>SUM(E22:F22)</f>
        <v>2646957.9</v>
      </c>
      <c r="E22" s="84">
        <v>2646957.9</v>
      </c>
      <c r="F22" s="84" t="s">
        <v>37</v>
      </c>
      <c r="G22" s="84">
        <f>SUM(H22:I22)</f>
        <v>2605372.5</v>
      </c>
      <c r="H22" s="84">
        <v>2605372.5</v>
      </c>
      <c r="I22" s="84" t="s">
        <v>37</v>
      </c>
      <c r="J22" s="84">
        <f>SUM(K22:L22)</f>
        <v>495219.56699999998</v>
      </c>
      <c r="K22" s="84">
        <v>495219.56699999998</v>
      </c>
      <c r="L22" s="108" t="s">
        <v>37</v>
      </c>
    </row>
    <row r="23" spans="1:12" ht="22.5" customHeight="1" x14ac:dyDescent="0.2">
      <c r="A23" s="106">
        <v>4114</v>
      </c>
      <c r="B23" s="89" t="s">
        <v>513</v>
      </c>
      <c r="C23" s="88" t="s">
        <v>58</v>
      </c>
      <c r="D23" s="84">
        <f>SUM(E23:F23)</f>
        <v>17704.8</v>
      </c>
      <c r="E23" s="84">
        <v>17704.8</v>
      </c>
      <c r="F23" s="84" t="s">
        <v>37</v>
      </c>
      <c r="G23" s="84">
        <f>SUM(H23:I23)</f>
        <v>24020.9</v>
      </c>
      <c r="H23" s="84">
        <v>24020.9</v>
      </c>
      <c r="I23" s="84" t="s">
        <v>37</v>
      </c>
      <c r="J23" s="84">
        <f>SUM(K23:L23)</f>
        <v>8533.9529999999995</v>
      </c>
      <c r="K23" s="84">
        <v>8533.9529999999995</v>
      </c>
      <c r="L23" s="108" t="s">
        <v>37</v>
      </c>
    </row>
    <row r="24" spans="1:12" ht="31.5" customHeight="1" x14ac:dyDescent="0.2">
      <c r="A24" s="106">
        <v>4120</v>
      </c>
      <c r="B24" s="116" t="s">
        <v>476</v>
      </c>
      <c r="C24" s="88" t="s">
        <v>55</v>
      </c>
      <c r="D24" s="84">
        <f>SUM(D26)</f>
        <v>0</v>
      </c>
      <c r="E24" s="84">
        <f>SUM(E26)</f>
        <v>0</v>
      </c>
      <c r="F24" s="84" t="s">
        <v>37</v>
      </c>
      <c r="G24" s="84">
        <f>SUM(G26)</f>
        <v>0</v>
      </c>
      <c r="H24" s="84">
        <f>SUM(H26)</f>
        <v>0</v>
      </c>
      <c r="I24" s="84" t="s">
        <v>37</v>
      </c>
      <c r="J24" s="84">
        <f>SUM(J26)</f>
        <v>0</v>
      </c>
      <c r="K24" s="84">
        <f>SUM(K26)</f>
        <v>0</v>
      </c>
      <c r="L24" s="108" t="s">
        <v>37</v>
      </c>
    </row>
    <row r="25" spans="1:12" x14ac:dyDescent="0.2">
      <c r="A25" s="106"/>
      <c r="B25" s="85" t="s">
        <v>228</v>
      </c>
      <c r="C25" s="88"/>
      <c r="D25" s="84"/>
      <c r="E25" s="84"/>
      <c r="F25" s="84"/>
      <c r="G25" s="84"/>
      <c r="H25" s="84"/>
      <c r="I25" s="84"/>
      <c r="J25" s="84"/>
      <c r="K25" s="84"/>
      <c r="L25" s="108"/>
    </row>
    <row r="26" spans="1:12" ht="21.75" customHeight="1" x14ac:dyDescent="0.2">
      <c r="A26" s="106">
        <v>4121</v>
      </c>
      <c r="B26" s="89" t="s">
        <v>486</v>
      </c>
      <c r="C26" s="88" t="s">
        <v>59</v>
      </c>
      <c r="D26" s="84">
        <f>SUM(E26:F26)</f>
        <v>0</v>
      </c>
      <c r="E26" s="84">
        <v>0</v>
      </c>
      <c r="F26" s="84" t="s">
        <v>37</v>
      </c>
      <c r="G26" s="84">
        <f>SUM(H26:I26)</f>
        <v>0</v>
      </c>
      <c r="H26" s="84">
        <v>0</v>
      </c>
      <c r="I26" s="84" t="s">
        <v>37</v>
      </c>
      <c r="J26" s="84">
        <f>SUM(K26:L26)</f>
        <v>0</v>
      </c>
      <c r="K26" s="84">
        <v>0</v>
      </c>
      <c r="L26" s="108" t="s">
        <v>37</v>
      </c>
    </row>
    <row r="27" spans="1:12" ht="30" customHeight="1" x14ac:dyDescent="0.2">
      <c r="A27" s="106">
        <v>4130</v>
      </c>
      <c r="B27" s="116" t="s">
        <v>555</v>
      </c>
      <c r="C27" s="88" t="s">
        <v>55</v>
      </c>
      <c r="D27" s="84">
        <f>SUM(D29)</f>
        <v>0</v>
      </c>
      <c r="E27" s="84">
        <f t="shared" ref="E27:K27" si="3">SUM(E29)</f>
        <v>0</v>
      </c>
      <c r="F27" s="84" t="s">
        <v>0</v>
      </c>
      <c r="G27" s="84">
        <f t="shared" si="3"/>
        <v>0</v>
      </c>
      <c r="H27" s="84">
        <f t="shared" si="3"/>
        <v>0</v>
      </c>
      <c r="I27" s="84" t="s">
        <v>0</v>
      </c>
      <c r="J27" s="84">
        <f t="shared" si="3"/>
        <v>0</v>
      </c>
      <c r="K27" s="84">
        <f t="shared" si="3"/>
        <v>0</v>
      </c>
      <c r="L27" s="108" t="s">
        <v>0</v>
      </c>
    </row>
    <row r="28" spans="1:12" x14ac:dyDescent="0.2">
      <c r="A28" s="106"/>
      <c r="B28" s="85" t="s">
        <v>228</v>
      </c>
      <c r="C28" s="88"/>
      <c r="D28" s="84"/>
      <c r="E28" s="84"/>
      <c r="F28" s="84"/>
      <c r="G28" s="84"/>
      <c r="H28" s="84"/>
      <c r="I28" s="84"/>
      <c r="J28" s="84"/>
      <c r="K28" s="84"/>
      <c r="L28" s="108"/>
    </row>
    <row r="29" spans="1:12" ht="21.75" customHeight="1" x14ac:dyDescent="0.2">
      <c r="A29" s="106">
        <v>4131</v>
      </c>
      <c r="B29" s="116" t="s">
        <v>514</v>
      </c>
      <c r="C29" s="88" t="s">
        <v>60</v>
      </c>
      <c r="D29" s="84">
        <f>SUM(E29:F29)</f>
        <v>0</v>
      </c>
      <c r="E29" s="84">
        <v>0</v>
      </c>
      <c r="F29" s="84" t="s">
        <v>0</v>
      </c>
      <c r="G29" s="84">
        <f>SUM(H29:I29)</f>
        <v>0</v>
      </c>
      <c r="H29" s="84">
        <v>0</v>
      </c>
      <c r="I29" s="84" t="s">
        <v>0</v>
      </c>
      <c r="J29" s="84">
        <f>SUM(K29:L29)</f>
        <v>0</v>
      </c>
      <c r="K29" s="84">
        <v>0</v>
      </c>
      <c r="L29" s="108" t="s">
        <v>0</v>
      </c>
    </row>
    <row r="30" spans="1:12" ht="59.25" customHeight="1" x14ac:dyDescent="0.2">
      <c r="A30" s="106">
        <v>4200</v>
      </c>
      <c r="B30" s="89" t="s">
        <v>559</v>
      </c>
      <c r="C30" s="88" t="s">
        <v>55</v>
      </c>
      <c r="D30" s="84">
        <f>SUM(D32,D41,D46,D56,D59,D63)</f>
        <v>27833304.369499996</v>
      </c>
      <c r="E30" s="84">
        <f>SUM(E32,E41,E46,E56,E59,E63)</f>
        <v>27833304.369499996</v>
      </c>
      <c r="F30" s="84" t="s">
        <v>37</v>
      </c>
      <c r="G30" s="84">
        <f>SUM(G32,G41,G46,G56,G59,G63)</f>
        <v>27574312.330899999</v>
      </c>
      <c r="H30" s="84">
        <f>SUM(H32,H41,H46,H56,H59,H63)</f>
        <v>27574312.330899999</v>
      </c>
      <c r="I30" s="84" t="s">
        <v>37</v>
      </c>
      <c r="J30" s="84">
        <f>SUM(J32,J41,J46,J56,J59,J63)</f>
        <v>8334741.7743000006</v>
      </c>
      <c r="K30" s="84">
        <f>SUM(K32,K41,K46,K56,K59,K63)</f>
        <v>8334741.7743000006</v>
      </c>
      <c r="L30" s="108" t="s">
        <v>37</v>
      </c>
    </row>
    <row r="31" spans="1:12" x14ac:dyDescent="0.2">
      <c r="A31" s="106"/>
      <c r="B31" s="85" t="s">
        <v>511</v>
      </c>
      <c r="C31" s="91"/>
      <c r="D31" s="84"/>
      <c r="E31" s="84"/>
      <c r="F31" s="84"/>
      <c r="G31" s="84"/>
      <c r="H31" s="84"/>
      <c r="I31" s="84"/>
      <c r="J31" s="84"/>
      <c r="K31" s="84"/>
      <c r="L31" s="108"/>
    </row>
    <row r="32" spans="1:12" ht="50.25" customHeight="1" x14ac:dyDescent="0.2">
      <c r="A32" s="106">
        <v>4210</v>
      </c>
      <c r="B32" s="116" t="s">
        <v>503</v>
      </c>
      <c r="C32" s="88" t="s">
        <v>55</v>
      </c>
      <c r="D32" s="84">
        <f>SUM(D34:D40)</f>
        <v>12396057.913999999</v>
      </c>
      <c r="E32" s="84">
        <f>SUM(E34:E40)</f>
        <v>12396057.913999999</v>
      </c>
      <c r="F32" s="84" t="s">
        <v>37</v>
      </c>
      <c r="G32" s="84">
        <f>SUM(G34:G40)</f>
        <v>12630632.665099999</v>
      </c>
      <c r="H32" s="84">
        <f>SUM(H34:H40)</f>
        <v>12630632.665099999</v>
      </c>
      <c r="I32" s="84" t="s">
        <v>37</v>
      </c>
      <c r="J32" s="84">
        <f>SUM(J34:J40)</f>
        <v>5190169.9609000003</v>
      </c>
      <c r="K32" s="84">
        <f>SUM(K34:K40)</f>
        <v>5190169.9609000003</v>
      </c>
      <c r="L32" s="108" t="s">
        <v>37</v>
      </c>
    </row>
    <row r="33" spans="1:12" x14ac:dyDescent="0.2">
      <c r="A33" s="106"/>
      <c r="B33" s="85" t="s">
        <v>228</v>
      </c>
      <c r="C33" s="88"/>
      <c r="D33" s="84"/>
      <c r="E33" s="84"/>
      <c r="F33" s="84"/>
      <c r="G33" s="84"/>
      <c r="H33" s="84"/>
      <c r="I33" s="84"/>
      <c r="J33" s="84"/>
      <c r="K33" s="84"/>
      <c r="L33" s="108"/>
    </row>
    <row r="34" spans="1:12" ht="28.5" customHeight="1" x14ac:dyDescent="0.2">
      <c r="A34" s="106">
        <v>4211</v>
      </c>
      <c r="B34" s="89" t="s">
        <v>515</v>
      </c>
      <c r="C34" s="88" t="s">
        <v>61</v>
      </c>
      <c r="D34" s="84">
        <f t="shared" ref="D34:D40" si="4">SUM(E34:F34)</f>
        <v>16064.9</v>
      </c>
      <c r="E34" s="84">
        <v>16064.9</v>
      </c>
      <c r="F34" s="84" t="s">
        <v>37</v>
      </c>
      <c r="G34" s="84">
        <f t="shared" ref="G34:G40" si="5">SUM(H34:I34)</f>
        <v>17019.900000000001</v>
      </c>
      <c r="H34" s="84">
        <v>17019.900000000001</v>
      </c>
      <c r="I34" s="84" t="s">
        <v>37</v>
      </c>
      <c r="J34" s="84">
        <f t="shared" ref="J34:J40" si="6">SUM(K34:L34)</f>
        <v>5150.4142000000002</v>
      </c>
      <c r="K34" s="84">
        <v>5150.4142000000002</v>
      </c>
      <c r="L34" s="108" t="s">
        <v>37</v>
      </c>
    </row>
    <row r="35" spans="1:12" ht="20.100000000000001" customHeight="1" x14ac:dyDescent="0.2">
      <c r="A35" s="106">
        <v>4212</v>
      </c>
      <c r="B35" s="89" t="s">
        <v>516</v>
      </c>
      <c r="C35" s="88" t="s">
        <v>62</v>
      </c>
      <c r="D35" s="84">
        <f t="shared" si="4"/>
        <v>2512546.0761000002</v>
      </c>
      <c r="E35" s="84">
        <v>2512546.0761000002</v>
      </c>
      <c r="F35" s="84" t="s">
        <v>37</v>
      </c>
      <c r="G35" s="84">
        <f t="shared" si="5"/>
        <v>2626034.2122</v>
      </c>
      <c r="H35" s="84">
        <v>2626034.2122</v>
      </c>
      <c r="I35" s="84" t="s">
        <v>37</v>
      </c>
      <c r="J35" s="84">
        <f t="shared" si="6"/>
        <v>1276297.0725</v>
      </c>
      <c r="K35" s="84">
        <v>1276297.0725</v>
      </c>
      <c r="L35" s="108" t="s">
        <v>37</v>
      </c>
    </row>
    <row r="36" spans="1:12" ht="20.100000000000001" customHeight="1" x14ac:dyDescent="0.2">
      <c r="A36" s="106">
        <v>4213</v>
      </c>
      <c r="B36" s="89" t="s">
        <v>517</v>
      </c>
      <c r="C36" s="88" t="s">
        <v>63</v>
      </c>
      <c r="D36" s="84">
        <f t="shared" si="4"/>
        <v>8671379.9804999996</v>
      </c>
      <c r="E36" s="84">
        <v>8671379.9804999996</v>
      </c>
      <c r="F36" s="84" t="s">
        <v>37</v>
      </c>
      <c r="G36" s="84">
        <f t="shared" si="5"/>
        <v>8773639.1121999994</v>
      </c>
      <c r="H36" s="84">
        <v>8773639.1121999994</v>
      </c>
      <c r="I36" s="84" t="s">
        <v>37</v>
      </c>
      <c r="J36" s="84">
        <f t="shared" si="6"/>
        <v>3622805.5361000001</v>
      </c>
      <c r="K36" s="84">
        <v>3622805.5361000001</v>
      </c>
      <c r="L36" s="108" t="s">
        <v>37</v>
      </c>
    </row>
    <row r="37" spans="1:12" ht="20.100000000000001" customHeight="1" x14ac:dyDescent="0.2">
      <c r="A37" s="106">
        <v>4214</v>
      </c>
      <c r="B37" s="89" t="s">
        <v>518</v>
      </c>
      <c r="C37" s="88" t="s">
        <v>64</v>
      </c>
      <c r="D37" s="84">
        <f t="shared" si="4"/>
        <v>438074.71269999997</v>
      </c>
      <c r="E37" s="84">
        <v>438074.71269999997</v>
      </c>
      <c r="F37" s="84" t="s">
        <v>37</v>
      </c>
      <c r="G37" s="84">
        <f t="shared" si="5"/>
        <v>438442.67090000003</v>
      </c>
      <c r="H37" s="84">
        <v>438442.67090000003</v>
      </c>
      <c r="I37" s="84" t="s">
        <v>37</v>
      </c>
      <c r="J37" s="84">
        <f t="shared" si="6"/>
        <v>146502.55680000002</v>
      </c>
      <c r="K37" s="84">
        <v>146502.55680000002</v>
      </c>
      <c r="L37" s="108" t="s">
        <v>37</v>
      </c>
    </row>
    <row r="38" spans="1:12" ht="20.100000000000001" customHeight="1" x14ac:dyDescent="0.2">
      <c r="A38" s="106">
        <v>4215</v>
      </c>
      <c r="B38" s="89" t="s">
        <v>487</v>
      </c>
      <c r="C38" s="88" t="s">
        <v>65</v>
      </c>
      <c r="D38" s="84">
        <f t="shared" si="4"/>
        <v>522132.54469999997</v>
      </c>
      <c r="E38" s="84">
        <v>522132.54469999997</v>
      </c>
      <c r="F38" s="84" t="s">
        <v>37</v>
      </c>
      <c r="G38" s="84">
        <f t="shared" si="5"/>
        <v>519230.5</v>
      </c>
      <c r="H38" s="84">
        <v>519230.5</v>
      </c>
      <c r="I38" s="84" t="s">
        <v>37</v>
      </c>
      <c r="J38" s="84">
        <f t="shared" si="6"/>
        <v>47090.298999999999</v>
      </c>
      <c r="K38" s="84">
        <v>47090.298999999999</v>
      </c>
      <c r="L38" s="108" t="s">
        <v>37</v>
      </c>
    </row>
    <row r="39" spans="1:12" ht="20.100000000000001" customHeight="1" x14ac:dyDescent="0.2">
      <c r="A39" s="106">
        <v>4216</v>
      </c>
      <c r="B39" s="89" t="s">
        <v>586</v>
      </c>
      <c r="C39" s="88" t="s">
        <v>66</v>
      </c>
      <c r="D39" s="84">
        <f t="shared" si="4"/>
        <v>218651.7</v>
      </c>
      <c r="E39" s="84">
        <v>218651.7</v>
      </c>
      <c r="F39" s="84" t="s">
        <v>37</v>
      </c>
      <c r="G39" s="84">
        <f t="shared" si="5"/>
        <v>238874.26980000001</v>
      </c>
      <c r="H39" s="84">
        <v>238874.26980000001</v>
      </c>
      <c r="I39" s="84" t="s">
        <v>37</v>
      </c>
      <c r="J39" s="84">
        <f t="shared" si="6"/>
        <v>85150.082299999995</v>
      </c>
      <c r="K39" s="84">
        <v>85150.082299999995</v>
      </c>
      <c r="L39" s="108" t="s">
        <v>37</v>
      </c>
    </row>
    <row r="40" spans="1:12" ht="20.100000000000001" customHeight="1" x14ac:dyDescent="0.2">
      <c r="A40" s="106">
        <v>4217</v>
      </c>
      <c r="B40" s="89" t="s">
        <v>488</v>
      </c>
      <c r="C40" s="88" t="s">
        <v>67</v>
      </c>
      <c r="D40" s="84">
        <f t="shared" si="4"/>
        <v>17208</v>
      </c>
      <c r="E40" s="84">
        <v>17208</v>
      </c>
      <c r="F40" s="84" t="s">
        <v>37</v>
      </c>
      <c r="G40" s="84">
        <f t="shared" si="5"/>
        <v>17392</v>
      </c>
      <c r="H40" s="84">
        <v>17392</v>
      </c>
      <c r="I40" s="84" t="s">
        <v>37</v>
      </c>
      <c r="J40" s="84">
        <f t="shared" si="6"/>
        <v>7174</v>
      </c>
      <c r="K40" s="84">
        <v>7174</v>
      </c>
      <c r="L40" s="108" t="s">
        <v>37</v>
      </c>
    </row>
    <row r="41" spans="1:12" ht="38.25" customHeight="1" x14ac:dyDescent="0.2">
      <c r="A41" s="106">
        <v>4220</v>
      </c>
      <c r="B41" s="116" t="s">
        <v>504</v>
      </c>
      <c r="C41" s="88" t="s">
        <v>55</v>
      </c>
      <c r="D41" s="84">
        <f>SUM(D43:D45)</f>
        <v>285166.09999999998</v>
      </c>
      <c r="E41" s="84">
        <f>SUM(E43:E45)</f>
        <v>285166.09999999998</v>
      </c>
      <c r="F41" s="84" t="s">
        <v>37</v>
      </c>
      <c r="G41" s="84">
        <f>SUM(G43:G45)</f>
        <v>236345.4</v>
      </c>
      <c r="H41" s="84">
        <f>SUM(H43:H45)</f>
        <v>236345.4</v>
      </c>
      <c r="I41" s="84" t="s">
        <v>37</v>
      </c>
      <c r="J41" s="84">
        <f>SUM(J43:J45)</f>
        <v>66955.721000000005</v>
      </c>
      <c r="K41" s="84">
        <f>SUM(K43:K45)</f>
        <v>66955.721000000005</v>
      </c>
      <c r="L41" s="108" t="s">
        <v>37</v>
      </c>
    </row>
    <row r="42" spans="1:12" x14ac:dyDescent="0.2">
      <c r="A42" s="106"/>
      <c r="B42" s="85" t="s">
        <v>228</v>
      </c>
      <c r="C42" s="88"/>
      <c r="D42" s="84"/>
      <c r="E42" s="84"/>
      <c r="F42" s="84"/>
      <c r="G42" s="84"/>
      <c r="H42" s="84"/>
      <c r="I42" s="84"/>
      <c r="J42" s="84"/>
      <c r="K42" s="84"/>
      <c r="L42" s="108"/>
    </row>
    <row r="43" spans="1:12" ht="21.75" customHeight="1" x14ac:dyDescent="0.2">
      <c r="A43" s="106">
        <v>4221</v>
      </c>
      <c r="B43" s="89" t="s">
        <v>587</v>
      </c>
      <c r="C43" s="82">
        <v>4221</v>
      </c>
      <c r="D43" s="84">
        <f>SUM(E43:F43)</f>
        <v>139166.1</v>
      </c>
      <c r="E43" s="84">
        <v>139166.1</v>
      </c>
      <c r="F43" s="84" t="s">
        <v>37</v>
      </c>
      <c r="G43" s="84">
        <f>SUM(H43:I43)</f>
        <v>149409.1</v>
      </c>
      <c r="H43" s="84">
        <v>149409.1</v>
      </c>
      <c r="I43" s="84" t="s">
        <v>37</v>
      </c>
      <c r="J43" s="84">
        <f>SUM(K43:L43)</f>
        <v>42517.14</v>
      </c>
      <c r="K43" s="84">
        <v>42517.14</v>
      </c>
      <c r="L43" s="108" t="s">
        <v>37</v>
      </c>
    </row>
    <row r="44" spans="1:12" ht="21.75" customHeight="1" x14ac:dyDescent="0.2">
      <c r="A44" s="106">
        <v>4222</v>
      </c>
      <c r="B44" s="89" t="s">
        <v>519</v>
      </c>
      <c r="C44" s="88" t="s">
        <v>68</v>
      </c>
      <c r="D44" s="84">
        <f>SUM(E44:F44)</f>
        <v>141460</v>
      </c>
      <c r="E44" s="84">
        <v>141460</v>
      </c>
      <c r="F44" s="84" t="s">
        <v>37</v>
      </c>
      <c r="G44" s="84">
        <f>SUM(H44:I44)</f>
        <v>81219.5</v>
      </c>
      <c r="H44" s="84">
        <v>81219.5</v>
      </c>
      <c r="I44" s="84" t="s">
        <v>37</v>
      </c>
      <c r="J44" s="84">
        <f>SUM(K44:L44)</f>
        <v>22405.981</v>
      </c>
      <c r="K44" s="84">
        <v>22405.981</v>
      </c>
      <c r="L44" s="108" t="s">
        <v>37</v>
      </c>
    </row>
    <row r="45" spans="1:12" ht="21.75" customHeight="1" x14ac:dyDescent="0.2">
      <c r="A45" s="106">
        <v>4223</v>
      </c>
      <c r="B45" s="89" t="s">
        <v>489</v>
      </c>
      <c r="C45" s="88" t="s">
        <v>69</v>
      </c>
      <c r="D45" s="84">
        <f>SUM(E45:F45)</f>
        <v>4540</v>
      </c>
      <c r="E45" s="84">
        <v>4540</v>
      </c>
      <c r="F45" s="84" t="s">
        <v>37</v>
      </c>
      <c r="G45" s="84">
        <f>SUM(H45:I45)</f>
        <v>5716.8</v>
      </c>
      <c r="H45" s="84">
        <v>5716.8</v>
      </c>
      <c r="I45" s="84" t="s">
        <v>37</v>
      </c>
      <c r="J45" s="84">
        <f>SUM(K45:L45)</f>
        <v>2032.6</v>
      </c>
      <c r="K45" s="84">
        <v>2032.6</v>
      </c>
      <c r="L45" s="108" t="s">
        <v>37</v>
      </c>
    </row>
    <row r="46" spans="1:12" ht="70.5" customHeight="1" x14ac:dyDescent="0.2">
      <c r="A46" s="106">
        <v>4230</v>
      </c>
      <c r="B46" s="116" t="s">
        <v>560</v>
      </c>
      <c r="C46" s="88" t="s">
        <v>55</v>
      </c>
      <c r="D46" s="84">
        <f>SUM(D48:D55)</f>
        <v>3929080.2503</v>
      </c>
      <c r="E46" s="84">
        <f>SUM(E48:E55)</f>
        <v>3929080.2503</v>
      </c>
      <c r="F46" s="84" t="s">
        <v>37</v>
      </c>
      <c r="G46" s="84">
        <f>SUM(G48:G55)</f>
        <v>4100789.5227999999</v>
      </c>
      <c r="H46" s="84">
        <f>SUM(H48:H55)</f>
        <v>4100789.5227999999</v>
      </c>
      <c r="I46" s="84" t="s">
        <v>37</v>
      </c>
      <c r="J46" s="84">
        <f>SUM(J48:J55)</f>
        <v>1122187.0815000001</v>
      </c>
      <c r="K46" s="84">
        <f>SUM(K48:K55)</f>
        <v>1122187.0815000001</v>
      </c>
      <c r="L46" s="108" t="s">
        <v>37</v>
      </c>
    </row>
    <row r="47" spans="1:12" x14ac:dyDescent="0.2">
      <c r="A47" s="106"/>
      <c r="B47" s="85" t="s">
        <v>228</v>
      </c>
      <c r="C47" s="88"/>
      <c r="D47" s="84"/>
      <c r="E47" s="84"/>
      <c r="F47" s="84"/>
      <c r="G47" s="84"/>
      <c r="H47" s="84"/>
      <c r="I47" s="84"/>
      <c r="J47" s="84"/>
      <c r="K47" s="84"/>
      <c r="L47" s="108"/>
    </row>
    <row r="48" spans="1:12" ht="18.75" customHeight="1" x14ac:dyDescent="0.2">
      <c r="A48" s="106">
        <v>4231</v>
      </c>
      <c r="B48" s="89" t="s">
        <v>520</v>
      </c>
      <c r="C48" s="88" t="s">
        <v>70</v>
      </c>
      <c r="D48" s="84">
        <f>SUM(E48:F48)</f>
        <v>23567.9</v>
      </c>
      <c r="E48" s="84">
        <v>23567.9</v>
      </c>
      <c r="F48" s="84" t="s">
        <v>37</v>
      </c>
      <c r="G48" s="84">
        <f t="shared" ref="G48:G55" si="7">SUM(H48:I48)</f>
        <v>25004.3</v>
      </c>
      <c r="H48" s="84">
        <v>25004.3</v>
      </c>
      <c r="I48" s="84" t="s">
        <v>37</v>
      </c>
      <c r="J48" s="84">
        <f t="shared" ref="J48:J55" si="8">SUM(K48:L48)</f>
        <v>4951.6512000000002</v>
      </c>
      <c r="K48" s="84">
        <v>4951.6512000000002</v>
      </c>
      <c r="L48" s="108" t="s">
        <v>37</v>
      </c>
    </row>
    <row r="49" spans="1:12" ht="18.75" customHeight="1" x14ac:dyDescent="0.2">
      <c r="A49" s="106">
        <v>4232</v>
      </c>
      <c r="B49" s="89" t="s">
        <v>521</v>
      </c>
      <c r="C49" s="88" t="s">
        <v>71</v>
      </c>
      <c r="D49" s="84">
        <f t="shared" ref="D49:D55" si="9">SUM(E49:F49)</f>
        <v>187167.1</v>
      </c>
      <c r="E49" s="84">
        <v>187167.1</v>
      </c>
      <c r="F49" s="84" t="s">
        <v>37</v>
      </c>
      <c r="G49" s="84">
        <f t="shared" si="7"/>
        <v>190049.40090000001</v>
      </c>
      <c r="H49" s="84">
        <v>190049.40090000001</v>
      </c>
      <c r="I49" s="84" t="s">
        <v>37</v>
      </c>
      <c r="J49" s="84">
        <f t="shared" si="8"/>
        <v>57669.7183</v>
      </c>
      <c r="K49" s="84">
        <v>57669.7183</v>
      </c>
      <c r="L49" s="108" t="s">
        <v>37</v>
      </c>
    </row>
    <row r="50" spans="1:12" ht="27" x14ac:dyDescent="0.2">
      <c r="A50" s="106">
        <v>4233</v>
      </c>
      <c r="B50" s="89" t="s">
        <v>522</v>
      </c>
      <c r="C50" s="88" t="s">
        <v>72</v>
      </c>
      <c r="D50" s="84">
        <f t="shared" si="9"/>
        <v>189251</v>
      </c>
      <c r="E50" s="84">
        <v>189251</v>
      </c>
      <c r="F50" s="84" t="s">
        <v>37</v>
      </c>
      <c r="G50" s="84">
        <f t="shared" si="7"/>
        <v>132253</v>
      </c>
      <c r="H50" s="84">
        <v>132253</v>
      </c>
      <c r="I50" s="84" t="s">
        <v>37</v>
      </c>
      <c r="J50" s="84">
        <f t="shared" si="8"/>
        <v>4076</v>
      </c>
      <c r="K50" s="84">
        <v>4076</v>
      </c>
      <c r="L50" s="108" t="s">
        <v>37</v>
      </c>
    </row>
    <row r="51" spans="1:12" ht="20.100000000000001" customHeight="1" x14ac:dyDescent="0.2">
      <c r="A51" s="106">
        <v>4234</v>
      </c>
      <c r="B51" s="89" t="s">
        <v>523</v>
      </c>
      <c r="C51" s="88" t="s">
        <v>73</v>
      </c>
      <c r="D51" s="84">
        <f t="shared" si="9"/>
        <v>162750.6</v>
      </c>
      <c r="E51" s="84">
        <v>162750.6</v>
      </c>
      <c r="F51" s="84" t="s">
        <v>37</v>
      </c>
      <c r="G51" s="84">
        <f t="shared" si="7"/>
        <v>166453.326</v>
      </c>
      <c r="H51" s="84">
        <v>166453.326</v>
      </c>
      <c r="I51" s="84" t="s">
        <v>37</v>
      </c>
      <c r="J51" s="84">
        <f t="shared" si="8"/>
        <v>41099.682100000005</v>
      </c>
      <c r="K51" s="84">
        <v>41099.682100000005</v>
      </c>
      <c r="L51" s="108" t="s">
        <v>37</v>
      </c>
    </row>
    <row r="52" spans="1:12" ht="20.100000000000001" customHeight="1" x14ac:dyDescent="0.2">
      <c r="A52" s="106">
        <v>4235</v>
      </c>
      <c r="B52" s="92" t="s">
        <v>524</v>
      </c>
      <c r="C52" s="124">
        <v>4235</v>
      </c>
      <c r="D52" s="84">
        <f t="shared" si="9"/>
        <v>71520.7</v>
      </c>
      <c r="E52" s="84">
        <v>71520.7</v>
      </c>
      <c r="F52" s="84" t="s">
        <v>37</v>
      </c>
      <c r="G52" s="84">
        <f t="shared" si="7"/>
        <v>72835</v>
      </c>
      <c r="H52" s="84">
        <v>72835</v>
      </c>
      <c r="I52" s="84" t="s">
        <v>37</v>
      </c>
      <c r="J52" s="84">
        <f t="shared" si="8"/>
        <v>23167.710800000001</v>
      </c>
      <c r="K52" s="84">
        <v>23167.710800000001</v>
      </c>
      <c r="L52" s="108" t="s">
        <v>37</v>
      </c>
    </row>
    <row r="53" spans="1:12" ht="20.100000000000001" customHeight="1" x14ac:dyDescent="0.2">
      <c r="A53" s="106">
        <v>4236</v>
      </c>
      <c r="B53" s="89" t="s">
        <v>525</v>
      </c>
      <c r="C53" s="88" t="s">
        <v>74</v>
      </c>
      <c r="D53" s="84">
        <f t="shared" si="9"/>
        <v>8100.6</v>
      </c>
      <c r="E53" s="84">
        <v>8100.6</v>
      </c>
      <c r="F53" s="84" t="s">
        <v>37</v>
      </c>
      <c r="G53" s="84">
        <f t="shared" si="7"/>
        <v>34950.6</v>
      </c>
      <c r="H53" s="84">
        <v>34950.6</v>
      </c>
      <c r="I53" s="84" t="s">
        <v>37</v>
      </c>
      <c r="J53" s="84">
        <f t="shared" si="8"/>
        <v>826.9</v>
      </c>
      <c r="K53" s="84">
        <v>826.9</v>
      </c>
      <c r="L53" s="108" t="s">
        <v>37</v>
      </c>
    </row>
    <row r="54" spans="1:12" ht="20.100000000000001" customHeight="1" x14ac:dyDescent="0.2">
      <c r="A54" s="106">
        <v>4237</v>
      </c>
      <c r="B54" s="89" t="s">
        <v>526</v>
      </c>
      <c r="C54" s="88" t="s">
        <v>75</v>
      </c>
      <c r="D54" s="84">
        <f t="shared" si="9"/>
        <v>210418.448</v>
      </c>
      <c r="E54" s="84">
        <v>210418.448</v>
      </c>
      <c r="F54" s="84" t="s">
        <v>37</v>
      </c>
      <c r="G54" s="84">
        <f t="shared" si="7"/>
        <v>219664.448</v>
      </c>
      <c r="H54" s="84">
        <v>219664.448</v>
      </c>
      <c r="I54" s="84" t="s">
        <v>37</v>
      </c>
      <c r="J54" s="84">
        <f t="shared" si="8"/>
        <v>49506.641900000002</v>
      </c>
      <c r="K54" s="84">
        <v>49506.641900000002</v>
      </c>
      <c r="L54" s="108" t="s">
        <v>37</v>
      </c>
    </row>
    <row r="55" spans="1:12" ht="20.100000000000001" customHeight="1" x14ac:dyDescent="0.2">
      <c r="A55" s="106">
        <v>4238</v>
      </c>
      <c r="B55" s="89" t="s">
        <v>527</v>
      </c>
      <c r="C55" s="88" t="s">
        <v>76</v>
      </c>
      <c r="D55" s="84">
        <f t="shared" si="9"/>
        <v>3076303.9023000002</v>
      </c>
      <c r="E55" s="84">
        <v>3076303.9023000002</v>
      </c>
      <c r="F55" s="84" t="s">
        <v>37</v>
      </c>
      <c r="G55" s="84">
        <f t="shared" si="7"/>
        <v>3259579.4479</v>
      </c>
      <c r="H55" s="84">
        <v>3259579.4479</v>
      </c>
      <c r="I55" s="84" t="s">
        <v>37</v>
      </c>
      <c r="J55" s="84">
        <f t="shared" si="8"/>
        <v>940888.77720000001</v>
      </c>
      <c r="K55" s="84">
        <v>940888.77720000001</v>
      </c>
      <c r="L55" s="108" t="s">
        <v>37</v>
      </c>
    </row>
    <row r="56" spans="1:12" ht="33" customHeight="1" x14ac:dyDescent="0.2">
      <c r="A56" s="106">
        <v>4240</v>
      </c>
      <c r="B56" s="116" t="s">
        <v>561</v>
      </c>
      <c r="C56" s="88" t="s">
        <v>55</v>
      </c>
      <c r="D56" s="84">
        <f>SUM(D58)</f>
        <v>455913.64049999998</v>
      </c>
      <c r="E56" s="84">
        <f>SUM(E58)</f>
        <v>455913.64049999998</v>
      </c>
      <c r="F56" s="84" t="s">
        <v>37</v>
      </c>
      <c r="G56" s="84">
        <f>SUM(G58)</f>
        <v>542152.19149999996</v>
      </c>
      <c r="H56" s="84">
        <f>SUM(H58)</f>
        <v>542152.19149999996</v>
      </c>
      <c r="I56" s="84" t="s">
        <v>37</v>
      </c>
      <c r="J56" s="84">
        <f>SUM(J58)</f>
        <v>146892.4154</v>
      </c>
      <c r="K56" s="84">
        <f>SUM(K58)</f>
        <v>146892.4154</v>
      </c>
      <c r="L56" s="108" t="s">
        <v>37</v>
      </c>
    </row>
    <row r="57" spans="1:12" x14ac:dyDescent="0.2">
      <c r="A57" s="106"/>
      <c r="B57" s="85" t="s">
        <v>228</v>
      </c>
      <c r="C57" s="88"/>
      <c r="D57" s="84"/>
      <c r="E57" s="84"/>
      <c r="F57" s="84"/>
      <c r="G57" s="84"/>
      <c r="H57" s="84"/>
      <c r="I57" s="84"/>
      <c r="J57" s="84"/>
      <c r="K57" s="84"/>
      <c r="L57" s="108"/>
    </row>
    <row r="58" spans="1:12" ht="26.25" customHeight="1" x14ac:dyDescent="0.2">
      <c r="A58" s="106">
        <v>4241</v>
      </c>
      <c r="B58" s="89" t="s">
        <v>528</v>
      </c>
      <c r="C58" s="88" t="s">
        <v>77</v>
      </c>
      <c r="D58" s="84">
        <f>SUM(E58:F58)</f>
        <v>455913.64049999998</v>
      </c>
      <c r="E58" s="84">
        <v>455913.64049999998</v>
      </c>
      <c r="F58" s="84" t="s">
        <v>37</v>
      </c>
      <c r="G58" s="84">
        <f>SUM(H58:I58)</f>
        <v>542152.19149999996</v>
      </c>
      <c r="H58" s="84">
        <v>542152.19149999996</v>
      </c>
      <c r="I58" s="84" t="s">
        <v>37</v>
      </c>
      <c r="J58" s="84">
        <f>SUM(K58:L58)</f>
        <v>146892.4154</v>
      </c>
      <c r="K58" s="84">
        <v>146892.4154</v>
      </c>
      <c r="L58" s="108" t="s">
        <v>37</v>
      </c>
    </row>
    <row r="59" spans="1:12" ht="42" customHeight="1" x14ac:dyDescent="0.2">
      <c r="A59" s="106">
        <v>4250</v>
      </c>
      <c r="B59" s="116" t="s">
        <v>529</v>
      </c>
      <c r="C59" s="88" t="s">
        <v>55</v>
      </c>
      <c r="D59" s="84">
        <f>SUM(D61:D62)</f>
        <v>7334347.1026000008</v>
      </c>
      <c r="E59" s="84">
        <f>SUM(E61:E62)</f>
        <v>7334347.1026000008</v>
      </c>
      <c r="F59" s="84" t="s">
        <v>37</v>
      </c>
      <c r="G59" s="84">
        <f>SUM(G61:G62)</f>
        <v>6357668.9035999998</v>
      </c>
      <c r="H59" s="84">
        <f>SUM(H61:H62)</f>
        <v>6357668.9035999998</v>
      </c>
      <c r="I59" s="84" t="s">
        <v>37</v>
      </c>
      <c r="J59" s="84">
        <f>SUM(J61:J62)</f>
        <v>682858.14690000005</v>
      </c>
      <c r="K59" s="84">
        <f>SUM(K61:K62)</f>
        <v>682858.14690000005</v>
      </c>
      <c r="L59" s="108" t="s">
        <v>37</v>
      </c>
    </row>
    <row r="60" spans="1:12" x14ac:dyDescent="0.2">
      <c r="A60" s="106"/>
      <c r="B60" s="85" t="s">
        <v>228</v>
      </c>
      <c r="C60" s="88"/>
      <c r="D60" s="84"/>
      <c r="E60" s="84"/>
      <c r="F60" s="84"/>
      <c r="G60" s="84"/>
      <c r="H60" s="84"/>
      <c r="I60" s="84"/>
      <c r="J60" s="84"/>
      <c r="K60" s="84"/>
      <c r="L60" s="108"/>
    </row>
    <row r="61" spans="1:12" ht="36" customHeight="1" x14ac:dyDescent="0.2">
      <c r="A61" s="106">
        <v>4251</v>
      </c>
      <c r="B61" s="89" t="s">
        <v>588</v>
      </c>
      <c r="C61" s="88" t="s">
        <v>78</v>
      </c>
      <c r="D61" s="84">
        <f>SUM(E61:F61)</f>
        <v>6820724.3232000005</v>
      </c>
      <c r="E61" s="84">
        <v>6820724.3232000005</v>
      </c>
      <c r="F61" s="84" t="s">
        <v>37</v>
      </c>
      <c r="G61" s="84">
        <f>SUM(H61:I61)</f>
        <v>5766916.5241999999</v>
      </c>
      <c r="H61" s="84">
        <v>5766916.5241999999</v>
      </c>
      <c r="I61" s="84" t="s">
        <v>37</v>
      </c>
      <c r="J61" s="84">
        <f>SUM(K61:L61)</f>
        <v>500529.92349999998</v>
      </c>
      <c r="K61" s="84">
        <v>500529.92349999998</v>
      </c>
      <c r="L61" s="108" t="s">
        <v>37</v>
      </c>
    </row>
    <row r="62" spans="1:12" ht="35.25" customHeight="1" x14ac:dyDescent="0.2">
      <c r="A62" s="106">
        <v>4252</v>
      </c>
      <c r="B62" s="89" t="s">
        <v>589</v>
      </c>
      <c r="C62" s="88" t="s">
        <v>79</v>
      </c>
      <c r="D62" s="84">
        <f>SUM(E62:F62)</f>
        <v>513622.7794</v>
      </c>
      <c r="E62" s="84">
        <v>513622.7794</v>
      </c>
      <c r="F62" s="84" t="s">
        <v>37</v>
      </c>
      <c r="G62" s="84">
        <f>SUM(H62:I62)</f>
        <v>590752.37939999998</v>
      </c>
      <c r="H62" s="84">
        <v>590752.37939999998</v>
      </c>
      <c r="I62" s="84" t="s">
        <v>37</v>
      </c>
      <c r="J62" s="84">
        <f>SUM(K62:L62)</f>
        <v>182328.22340000002</v>
      </c>
      <c r="K62" s="84">
        <v>182328.22340000002</v>
      </c>
      <c r="L62" s="108" t="s">
        <v>37</v>
      </c>
    </row>
    <row r="63" spans="1:12" ht="51" customHeight="1" x14ac:dyDescent="0.2">
      <c r="A63" s="106">
        <v>4260</v>
      </c>
      <c r="B63" s="116" t="s">
        <v>505</v>
      </c>
      <c r="C63" s="88" t="s">
        <v>55</v>
      </c>
      <c r="D63" s="84">
        <f>SUM(D65:D72)</f>
        <v>3432739.3620999996</v>
      </c>
      <c r="E63" s="84">
        <f>SUM(E65:E72)</f>
        <v>3432739.3620999996</v>
      </c>
      <c r="F63" s="84" t="s">
        <v>37</v>
      </c>
      <c r="G63" s="84">
        <f>SUM(G65:G72)</f>
        <v>3706723.6479000002</v>
      </c>
      <c r="H63" s="84">
        <f>SUM(H65:H72)</f>
        <v>3706723.6479000002</v>
      </c>
      <c r="I63" s="84" t="s">
        <v>37</v>
      </c>
      <c r="J63" s="84">
        <f>SUM(J65:J72)</f>
        <v>1125678.4486</v>
      </c>
      <c r="K63" s="84">
        <f>SUM(K65:K72)</f>
        <v>1125678.4486</v>
      </c>
      <c r="L63" s="108" t="s">
        <v>37</v>
      </c>
    </row>
    <row r="64" spans="1:12" x14ac:dyDescent="0.2">
      <c r="A64" s="106"/>
      <c r="B64" s="85" t="s">
        <v>228</v>
      </c>
      <c r="C64" s="88"/>
      <c r="D64" s="84"/>
      <c r="E64" s="84"/>
      <c r="F64" s="84"/>
      <c r="G64" s="84"/>
      <c r="H64" s="84"/>
      <c r="I64" s="84"/>
      <c r="J64" s="84"/>
      <c r="K64" s="84"/>
      <c r="L64" s="108"/>
    </row>
    <row r="65" spans="1:12" ht="23.25" customHeight="1" x14ac:dyDescent="0.2">
      <c r="A65" s="106">
        <v>4261</v>
      </c>
      <c r="B65" s="89" t="s">
        <v>530</v>
      </c>
      <c r="C65" s="88" t="s">
        <v>80</v>
      </c>
      <c r="D65" s="84">
        <f t="shared" ref="D65:D72" si="10">SUM(E65:F65)</f>
        <v>331507.09999999998</v>
      </c>
      <c r="E65" s="84">
        <v>331507.09999999998</v>
      </c>
      <c r="F65" s="84" t="s">
        <v>37</v>
      </c>
      <c r="G65" s="84">
        <f t="shared" ref="G65:G72" si="11">SUM(H65:I65)</f>
        <v>349337.53899999999</v>
      </c>
      <c r="H65" s="84">
        <v>349337.53899999999</v>
      </c>
      <c r="I65" s="84" t="s">
        <v>37</v>
      </c>
      <c r="J65" s="84">
        <f t="shared" ref="J65:J72" si="12">SUM(K65:L65)</f>
        <v>102595.06330000001</v>
      </c>
      <c r="K65" s="84">
        <v>102595.06330000001</v>
      </c>
      <c r="L65" s="108" t="s">
        <v>37</v>
      </c>
    </row>
    <row r="66" spans="1:12" ht="21" customHeight="1" x14ac:dyDescent="0.2">
      <c r="A66" s="106">
        <v>4262</v>
      </c>
      <c r="B66" s="89" t="s">
        <v>590</v>
      </c>
      <c r="C66" s="88" t="s">
        <v>81</v>
      </c>
      <c r="D66" s="84">
        <f t="shared" si="10"/>
        <v>11870</v>
      </c>
      <c r="E66" s="84">
        <v>11870</v>
      </c>
      <c r="F66" s="84" t="s">
        <v>37</v>
      </c>
      <c r="G66" s="84">
        <f t="shared" si="11"/>
        <v>17080</v>
      </c>
      <c r="H66" s="84">
        <v>17080</v>
      </c>
      <c r="I66" s="84" t="s">
        <v>37</v>
      </c>
      <c r="J66" s="84">
        <f t="shared" si="12"/>
        <v>11087.49</v>
      </c>
      <c r="K66" s="84">
        <v>11087.49</v>
      </c>
      <c r="L66" s="108" t="s">
        <v>37</v>
      </c>
    </row>
    <row r="67" spans="1:12" ht="36" customHeight="1" x14ac:dyDescent="0.2">
      <c r="A67" s="106">
        <v>4263</v>
      </c>
      <c r="B67" s="89" t="s">
        <v>531</v>
      </c>
      <c r="C67" s="88" t="s">
        <v>82</v>
      </c>
      <c r="D67" s="84">
        <f t="shared" si="10"/>
        <v>1472.6</v>
      </c>
      <c r="E67" s="84">
        <v>1472.6</v>
      </c>
      <c r="F67" s="84" t="s">
        <v>37</v>
      </c>
      <c r="G67" s="84">
        <f t="shared" si="11"/>
        <v>1452.6</v>
      </c>
      <c r="H67" s="84">
        <v>1452.6</v>
      </c>
      <c r="I67" s="84" t="s">
        <v>37</v>
      </c>
      <c r="J67" s="84">
        <f t="shared" si="12"/>
        <v>137</v>
      </c>
      <c r="K67" s="84">
        <v>137</v>
      </c>
      <c r="L67" s="108" t="s">
        <v>37</v>
      </c>
    </row>
    <row r="68" spans="1:12" ht="21.75" customHeight="1" x14ac:dyDescent="0.2">
      <c r="A68" s="106">
        <v>4264</v>
      </c>
      <c r="B68" s="89" t="s">
        <v>532</v>
      </c>
      <c r="C68" s="88" t="s">
        <v>83</v>
      </c>
      <c r="D68" s="84">
        <f t="shared" si="10"/>
        <v>1286129.6199</v>
      </c>
      <c r="E68" s="84">
        <v>1286129.6199</v>
      </c>
      <c r="F68" s="84" t="s">
        <v>37</v>
      </c>
      <c r="G68" s="84">
        <f t="shared" si="11"/>
        <v>1318640.9148000001</v>
      </c>
      <c r="H68" s="84">
        <v>1318640.9148000001</v>
      </c>
      <c r="I68" s="84" t="s">
        <v>37</v>
      </c>
      <c r="J68" s="84">
        <f t="shared" si="12"/>
        <v>541641.32189999998</v>
      </c>
      <c r="K68" s="84">
        <v>541641.32189999998</v>
      </c>
      <c r="L68" s="108" t="s">
        <v>37</v>
      </c>
    </row>
    <row r="69" spans="1:12" ht="30.75" customHeight="1" x14ac:dyDescent="0.2">
      <c r="A69" s="106">
        <v>4265</v>
      </c>
      <c r="B69" s="89" t="s">
        <v>533</v>
      </c>
      <c r="C69" s="88" t="s">
        <v>84</v>
      </c>
      <c r="D69" s="84">
        <f t="shared" si="10"/>
        <v>4954</v>
      </c>
      <c r="E69" s="84">
        <v>4954</v>
      </c>
      <c r="F69" s="84" t="s">
        <v>37</v>
      </c>
      <c r="G69" s="84">
        <f t="shared" si="11"/>
        <v>5140</v>
      </c>
      <c r="H69" s="84">
        <v>5140</v>
      </c>
      <c r="I69" s="84" t="s">
        <v>37</v>
      </c>
      <c r="J69" s="84">
        <f t="shared" si="12"/>
        <v>610</v>
      </c>
      <c r="K69" s="84">
        <v>610</v>
      </c>
      <c r="L69" s="108" t="s">
        <v>37</v>
      </c>
    </row>
    <row r="70" spans="1:12" ht="20.25" customHeight="1" x14ac:dyDescent="0.2">
      <c r="A70" s="106">
        <v>4266</v>
      </c>
      <c r="B70" s="89" t="s">
        <v>534</v>
      </c>
      <c r="C70" s="88" t="s">
        <v>85</v>
      </c>
      <c r="D70" s="84">
        <f t="shared" si="10"/>
        <v>1030</v>
      </c>
      <c r="E70" s="84">
        <v>1030</v>
      </c>
      <c r="F70" s="84" t="s">
        <v>37</v>
      </c>
      <c r="G70" s="84">
        <f t="shared" si="11"/>
        <v>1259.624</v>
      </c>
      <c r="H70" s="84">
        <v>1259.624</v>
      </c>
      <c r="I70" s="84" t="s">
        <v>37</v>
      </c>
      <c r="J70" s="84">
        <f t="shared" si="12"/>
        <v>245.13399999999999</v>
      </c>
      <c r="K70" s="84">
        <v>245.13399999999999</v>
      </c>
      <c r="L70" s="108" t="s">
        <v>37</v>
      </c>
    </row>
    <row r="71" spans="1:12" ht="22.5" customHeight="1" x14ac:dyDescent="0.2">
      <c r="A71" s="106">
        <v>4267</v>
      </c>
      <c r="B71" s="89" t="s">
        <v>535</v>
      </c>
      <c r="C71" s="88" t="s">
        <v>86</v>
      </c>
      <c r="D71" s="84">
        <f t="shared" si="10"/>
        <v>490005.62430000002</v>
      </c>
      <c r="E71" s="84">
        <v>490005.62430000002</v>
      </c>
      <c r="F71" s="84" t="s">
        <v>37</v>
      </c>
      <c r="G71" s="84">
        <f t="shared" si="11"/>
        <v>509609.79719999997</v>
      </c>
      <c r="H71" s="84">
        <v>509609.79719999997</v>
      </c>
      <c r="I71" s="84" t="s">
        <v>37</v>
      </c>
      <c r="J71" s="84">
        <f t="shared" si="12"/>
        <v>76177.050799999997</v>
      </c>
      <c r="K71" s="84">
        <v>76177.050799999997</v>
      </c>
      <c r="L71" s="108" t="s">
        <v>37</v>
      </c>
    </row>
    <row r="72" spans="1:12" ht="22.5" customHeight="1" x14ac:dyDescent="0.2">
      <c r="A72" s="106">
        <v>4268</v>
      </c>
      <c r="B72" s="89" t="s">
        <v>536</v>
      </c>
      <c r="C72" s="88" t="s">
        <v>87</v>
      </c>
      <c r="D72" s="84">
        <f t="shared" si="10"/>
        <v>1305770.4179</v>
      </c>
      <c r="E72" s="84">
        <v>1305770.4179</v>
      </c>
      <c r="F72" s="84" t="s">
        <v>37</v>
      </c>
      <c r="G72" s="84">
        <f t="shared" si="11"/>
        <v>1504203.1729000001</v>
      </c>
      <c r="H72" s="84">
        <v>1504203.1729000001</v>
      </c>
      <c r="I72" s="84" t="s">
        <v>37</v>
      </c>
      <c r="J72" s="84">
        <f t="shared" si="12"/>
        <v>393185.38860000001</v>
      </c>
      <c r="K72" s="84">
        <v>393185.38860000001</v>
      </c>
      <c r="L72" s="108" t="s">
        <v>37</v>
      </c>
    </row>
    <row r="73" spans="1:12" ht="39.75" customHeight="1" x14ac:dyDescent="0.2">
      <c r="A73" s="106">
        <v>4300</v>
      </c>
      <c r="B73" s="116" t="s">
        <v>477</v>
      </c>
      <c r="C73" s="88" t="s">
        <v>55</v>
      </c>
      <c r="D73" s="84">
        <f>SUM(D75,D79,D83)</f>
        <v>13060.5</v>
      </c>
      <c r="E73" s="84">
        <f>SUM(E75,E79,E83)</f>
        <v>13060.5</v>
      </c>
      <c r="F73" s="84" t="s">
        <v>37</v>
      </c>
      <c r="G73" s="84">
        <f>SUM(G75,G79,G83)</f>
        <v>12847.5</v>
      </c>
      <c r="H73" s="84">
        <f>SUM(H75,H79,H83)</f>
        <v>12847.5</v>
      </c>
      <c r="I73" s="84" t="s">
        <v>37</v>
      </c>
      <c r="J73" s="84">
        <f>SUM(J75,J79,J83)</f>
        <v>392.726</v>
      </c>
      <c r="K73" s="84">
        <f>SUM(K75,K79,K83)</f>
        <v>392.726</v>
      </c>
      <c r="L73" s="108" t="s">
        <v>37</v>
      </c>
    </row>
    <row r="74" spans="1:12" x14ac:dyDescent="0.2">
      <c r="A74" s="106"/>
      <c r="B74" s="85" t="s">
        <v>511</v>
      </c>
      <c r="C74" s="91"/>
      <c r="D74" s="84"/>
      <c r="E74" s="84"/>
      <c r="F74" s="84"/>
      <c r="G74" s="84"/>
      <c r="H74" s="84"/>
      <c r="I74" s="84"/>
      <c r="J74" s="84"/>
      <c r="K74" s="84"/>
      <c r="L74" s="108"/>
    </row>
    <row r="75" spans="1:12" ht="22.5" customHeight="1" x14ac:dyDescent="0.2">
      <c r="A75" s="106">
        <v>4310</v>
      </c>
      <c r="B75" s="116" t="s">
        <v>562</v>
      </c>
      <c r="C75" s="88" t="s">
        <v>55</v>
      </c>
      <c r="D75" s="84">
        <f>SUM(D77:D78)</f>
        <v>13060.5</v>
      </c>
      <c r="E75" s="84">
        <f t="shared" ref="E75:K75" si="13">SUM(E77:E78)</f>
        <v>13060.5</v>
      </c>
      <c r="F75" s="84" t="s">
        <v>0</v>
      </c>
      <c r="G75" s="84">
        <f t="shared" si="13"/>
        <v>12847.5</v>
      </c>
      <c r="H75" s="84">
        <f t="shared" si="13"/>
        <v>12847.5</v>
      </c>
      <c r="I75" s="84" t="s">
        <v>0</v>
      </c>
      <c r="J75" s="84">
        <f t="shared" si="13"/>
        <v>392.726</v>
      </c>
      <c r="K75" s="84">
        <f t="shared" si="13"/>
        <v>392.726</v>
      </c>
      <c r="L75" s="108" t="s">
        <v>0</v>
      </c>
    </row>
    <row r="76" spans="1:12" x14ac:dyDescent="0.2">
      <c r="A76" s="106"/>
      <c r="B76" s="85" t="s">
        <v>228</v>
      </c>
      <c r="C76" s="88"/>
      <c r="D76" s="84"/>
      <c r="E76" s="84"/>
      <c r="F76" s="84"/>
      <c r="G76" s="84"/>
      <c r="H76" s="84"/>
      <c r="I76" s="84"/>
      <c r="J76" s="84"/>
      <c r="K76" s="84"/>
      <c r="L76" s="108"/>
    </row>
    <row r="77" spans="1:12" ht="21" customHeight="1" x14ac:dyDescent="0.2">
      <c r="A77" s="106">
        <v>4311</v>
      </c>
      <c r="B77" s="89" t="s">
        <v>591</v>
      </c>
      <c r="C77" s="88" t="s">
        <v>88</v>
      </c>
      <c r="D77" s="84">
        <f>SUM(E77:F77)</f>
        <v>0</v>
      </c>
      <c r="E77" s="84">
        <v>0</v>
      </c>
      <c r="F77" s="84" t="s">
        <v>37</v>
      </c>
      <c r="G77" s="84">
        <f>SUM(H77:I77)</f>
        <v>0</v>
      </c>
      <c r="H77" s="84">
        <v>0</v>
      </c>
      <c r="I77" s="84" t="s">
        <v>37</v>
      </c>
      <c r="J77" s="84">
        <f>SUM(K77:L77)</f>
        <v>0</v>
      </c>
      <c r="K77" s="84">
        <v>0</v>
      </c>
      <c r="L77" s="108" t="s">
        <v>37</v>
      </c>
    </row>
    <row r="78" spans="1:12" ht="21" customHeight="1" x14ac:dyDescent="0.2">
      <c r="A78" s="106">
        <v>4312</v>
      </c>
      <c r="B78" s="89" t="s">
        <v>592</v>
      </c>
      <c r="C78" s="88" t="s">
        <v>89</v>
      </c>
      <c r="D78" s="84">
        <f>SUM(E78:F78)</f>
        <v>13060.5</v>
      </c>
      <c r="E78" s="84">
        <v>13060.5</v>
      </c>
      <c r="F78" s="84" t="s">
        <v>37</v>
      </c>
      <c r="G78" s="84">
        <f>SUM(H78:I78)</f>
        <v>12847.5</v>
      </c>
      <c r="H78" s="84">
        <v>12847.5</v>
      </c>
      <c r="I78" s="84" t="s">
        <v>37</v>
      </c>
      <c r="J78" s="84">
        <f>SUM(K78:L78)</f>
        <v>392.726</v>
      </c>
      <c r="K78" s="84">
        <v>392.726</v>
      </c>
      <c r="L78" s="108" t="s">
        <v>37</v>
      </c>
    </row>
    <row r="79" spans="1:12" ht="23.25" customHeight="1" x14ac:dyDescent="0.2">
      <c r="A79" s="106">
        <v>4320</v>
      </c>
      <c r="B79" s="116" t="s">
        <v>563</v>
      </c>
      <c r="C79" s="88" t="s">
        <v>55</v>
      </c>
      <c r="D79" s="84">
        <f>SUM(D81:D82)</f>
        <v>0</v>
      </c>
      <c r="E79" s="84">
        <f t="shared" ref="E79:K79" si="14">SUM(E81:E82)</f>
        <v>0</v>
      </c>
      <c r="F79" s="84" t="s">
        <v>0</v>
      </c>
      <c r="G79" s="84">
        <f t="shared" si="14"/>
        <v>0</v>
      </c>
      <c r="H79" s="84">
        <f t="shared" si="14"/>
        <v>0</v>
      </c>
      <c r="I79" s="84" t="s">
        <v>0</v>
      </c>
      <c r="J79" s="84">
        <f t="shared" si="14"/>
        <v>0</v>
      </c>
      <c r="K79" s="84">
        <f t="shared" si="14"/>
        <v>0</v>
      </c>
      <c r="L79" s="108" t="s">
        <v>0</v>
      </c>
    </row>
    <row r="80" spans="1:12" x14ac:dyDescent="0.2">
      <c r="A80" s="106"/>
      <c r="B80" s="85" t="s">
        <v>228</v>
      </c>
      <c r="C80" s="88"/>
      <c r="D80" s="84"/>
      <c r="E80" s="84"/>
      <c r="F80" s="84"/>
      <c r="G80" s="84"/>
      <c r="H80" s="84"/>
      <c r="I80" s="84"/>
      <c r="J80" s="84"/>
      <c r="K80" s="84"/>
      <c r="L80" s="108"/>
    </row>
    <row r="81" spans="1:12" ht="19.5" customHeight="1" x14ac:dyDescent="0.2">
      <c r="A81" s="106">
        <v>4321</v>
      </c>
      <c r="B81" s="89" t="s">
        <v>593</v>
      </c>
      <c r="C81" s="88" t="s">
        <v>90</v>
      </c>
      <c r="D81" s="84">
        <f>SUM(E81:F81)</f>
        <v>0</v>
      </c>
      <c r="E81" s="84">
        <v>0</v>
      </c>
      <c r="F81" s="84" t="s">
        <v>37</v>
      </c>
      <c r="G81" s="84">
        <f>SUM(H81:I81)</f>
        <v>0</v>
      </c>
      <c r="H81" s="84">
        <v>0</v>
      </c>
      <c r="I81" s="84" t="s">
        <v>37</v>
      </c>
      <c r="J81" s="84">
        <f>SUM(K81:L81)</f>
        <v>0</v>
      </c>
      <c r="K81" s="84">
        <v>0</v>
      </c>
      <c r="L81" s="108" t="s">
        <v>37</v>
      </c>
    </row>
    <row r="82" spans="1:12" ht="20.25" customHeight="1" x14ac:dyDescent="0.2">
      <c r="A82" s="106">
        <v>4322</v>
      </c>
      <c r="B82" s="89" t="s">
        <v>594</v>
      </c>
      <c r="C82" s="88" t="s">
        <v>91</v>
      </c>
      <c r="D82" s="84">
        <f>SUM(E82:F82)</f>
        <v>0</v>
      </c>
      <c r="E82" s="84">
        <v>0</v>
      </c>
      <c r="F82" s="84" t="s">
        <v>37</v>
      </c>
      <c r="G82" s="84">
        <f>SUM(H82:I82)</f>
        <v>0</v>
      </c>
      <c r="H82" s="84">
        <v>0</v>
      </c>
      <c r="I82" s="84" t="s">
        <v>37</v>
      </c>
      <c r="J82" s="84">
        <f>SUM(K82:L82)</f>
        <v>0</v>
      </c>
      <c r="K82" s="84">
        <v>0</v>
      </c>
      <c r="L82" s="108" t="s">
        <v>37</v>
      </c>
    </row>
    <row r="83" spans="1:12" ht="33.75" customHeight="1" x14ac:dyDescent="0.2">
      <c r="A83" s="106">
        <v>4330</v>
      </c>
      <c r="B83" s="116" t="s">
        <v>556</v>
      </c>
      <c r="C83" s="88" t="s">
        <v>55</v>
      </c>
      <c r="D83" s="84">
        <f>SUM(D85:D87)</f>
        <v>0</v>
      </c>
      <c r="E83" s="84">
        <f>SUM(E85:E87)</f>
        <v>0</v>
      </c>
      <c r="F83" s="84" t="s">
        <v>37</v>
      </c>
      <c r="G83" s="84">
        <f>SUM(G85:G87)</f>
        <v>0</v>
      </c>
      <c r="H83" s="84">
        <f>SUM(H85:H87)</f>
        <v>0</v>
      </c>
      <c r="I83" s="84" t="s">
        <v>37</v>
      </c>
      <c r="J83" s="84">
        <f>SUM(J85:J87)</f>
        <v>0</v>
      </c>
      <c r="K83" s="84">
        <f>SUM(K85:K87)</f>
        <v>0</v>
      </c>
      <c r="L83" s="108" t="s">
        <v>37</v>
      </c>
    </row>
    <row r="84" spans="1:12" x14ac:dyDescent="0.2">
      <c r="A84" s="106"/>
      <c r="B84" s="85" t="s">
        <v>228</v>
      </c>
      <c r="C84" s="88"/>
      <c r="D84" s="84"/>
      <c r="E84" s="84"/>
      <c r="F84" s="84"/>
      <c r="G84" s="84"/>
      <c r="H84" s="84"/>
      <c r="I84" s="84"/>
      <c r="J84" s="84"/>
      <c r="K84" s="84"/>
      <c r="L84" s="108"/>
    </row>
    <row r="85" spans="1:12" ht="27" x14ac:dyDescent="0.2">
      <c r="A85" s="106">
        <v>4331</v>
      </c>
      <c r="B85" s="89" t="s">
        <v>557</v>
      </c>
      <c r="C85" s="88" t="s">
        <v>92</v>
      </c>
      <c r="D85" s="84">
        <f>SUM(E85:F85)</f>
        <v>0</v>
      </c>
      <c r="E85" s="84">
        <v>0</v>
      </c>
      <c r="F85" s="84" t="s">
        <v>37</v>
      </c>
      <c r="G85" s="84">
        <f>SUM(H85:I85)</f>
        <v>0</v>
      </c>
      <c r="H85" s="84">
        <v>0</v>
      </c>
      <c r="I85" s="84" t="s">
        <v>37</v>
      </c>
      <c r="J85" s="84">
        <f>SUM(K85:L85)</f>
        <v>0</v>
      </c>
      <c r="K85" s="84">
        <v>0</v>
      </c>
      <c r="L85" s="108" t="s">
        <v>37</v>
      </c>
    </row>
    <row r="86" spans="1:12" ht="21" customHeight="1" x14ac:dyDescent="0.2">
      <c r="A86" s="106">
        <v>4332</v>
      </c>
      <c r="B86" s="89" t="s">
        <v>537</v>
      </c>
      <c r="C86" s="88" t="s">
        <v>93</v>
      </c>
      <c r="D86" s="84">
        <f>SUM(E86:F86)</f>
        <v>0</v>
      </c>
      <c r="E86" s="84">
        <v>0</v>
      </c>
      <c r="F86" s="84" t="s">
        <v>37</v>
      </c>
      <c r="G86" s="84">
        <f>SUM(H86:I86)</f>
        <v>0</v>
      </c>
      <c r="H86" s="84">
        <v>0</v>
      </c>
      <c r="I86" s="84" t="s">
        <v>37</v>
      </c>
      <c r="J86" s="84">
        <f>SUM(K86:L86)</f>
        <v>0</v>
      </c>
      <c r="K86" s="84">
        <v>0</v>
      </c>
      <c r="L86" s="108" t="s">
        <v>37</v>
      </c>
    </row>
    <row r="87" spans="1:12" ht="18.75" customHeight="1" x14ac:dyDescent="0.2">
      <c r="A87" s="106">
        <v>4333</v>
      </c>
      <c r="B87" s="89" t="s">
        <v>595</v>
      </c>
      <c r="C87" s="88" t="s">
        <v>94</v>
      </c>
      <c r="D87" s="84">
        <f>SUM(E87:F87)</f>
        <v>0</v>
      </c>
      <c r="E87" s="84">
        <v>0</v>
      </c>
      <c r="F87" s="84" t="s">
        <v>37</v>
      </c>
      <c r="G87" s="84">
        <f>SUM(H87:I87)</f>
        <v>0</v>
      </c>
      <c r="H87" s="84">
        <v>0</v>
      </c>
      <c r="I87" s="84" t="s">
        <v>37</v>
      </c>
      <c r="J87" s="84">
        <f>SUM(K87:L87)</f>
        <v>0</v>
      </c>
      <c r="K87" s="84">
        <v>0</v>
      </c>
      <c r="L87" s="108" t="s">
        <v>37</v>
      </c>
    </row>
    <row r="88" spans="1:12" ht="23.25" customHeight="1" x14ac:dyDescent="0.2">
      <c r="A88" s="106">
        <v>4400</v>
      </c>
      <c r="B88" s="89" t="s">
        <v>506</v>
      </c>
      <c r="C88" s="88" t="s">
        <v>55</v>
      </c>
      <c r="D88" s="84">
        <f>SUM(D90,D94)</f>
        <v>53423896.915999994</v>
      </c>
      <c r="E88" s="84">
        <f>SUM(E90,E94)</f>
        <v>53423896.915999994</v>
      </c>
      <c r="F88" s="84" t="s">
        <v>37</v>
      </c>
      <c r="G88" s="84">
        <f>SUM(G90,G94)</f>
        <v>55372267.754999995</v>
      </c>
      <c r="H88" s="84">
        <f>SUM(H90,H94)</f>
        <v>55372267.754999995</v>
      </c>
      <c r="I88" s="84" t="s">
        <v>37</v>
      </c>
      <c r="J88" s="84">
        <f>SUM(J90,J94)</f>
        <v>23135820.209599998</v>
      </c>
      <c r="K88" s="84">
        <f>SUM(K90,K94)</f>
        <v>23135820.209599998</v>
      </c>
      <c r="L88" s="108" t="s">
        <v>37</v>
      </c>
    </row>
    <row r="89" spans="1:12" x14ac:dyDescent="0.2">
      <c r="A89" s="106"/>
      <c r="B89" s="85" t="s">
        <v>511</v>
      </c>
      <c r="C89" s="91"/>
      <c r="D89" s="84"/>
      <c r="E89" s="84"/>
      <c r="F89" s="84"/>
      <c r="G89" s="84"/>
      <c r="H89" s="84"/>
      <c r="I89" s="84"/>
      <c r="J89" s="84"/>
      <c r="K89" s="84"/>
      <c r="L89" s="108"/>
    </row>
    <row r="90" spans="1:12" ht="34.5" customHeight="1" x14ac:dyDescent="0.2">
      <c r="A90" s="106">
        <v>4410</v>
      </c>
      <c r="B90" s="116" t="s">
        <v>564</v>
      </c>
      <c r="C90" s="88" t="s">
        <v>55</v>
      </c>
      <c r="D90" s="84">
        <f>SUM(D92:D93)</f>
        <v>53161190.515999995</v>
      </c>
      <c r="E90" s="84">
        <f t="shared" ref="E90:K90" si="15">SUM(E92:E93)</f>
        <v>53161190.515999995</v>
      </c>
      <c r="F90" s="84" t="s">
        <v>0</v>
      </c>
      <c r="G90" s="84">
        <f t="shared" si="15"/>
        <v>55129889.954999998</v>
      </c>
      <c r="H90" s="84">
        <f t="shared" si="15"/>
        <v>55129889.954999998</v>
      </c>
      <c r="I90" s="84" t="s">
        <v>0</v>
      </c>
      <c r="J90" s="84">
        <f t="shared" si="15"/>
        <v>23098316.959599998</v>
      </c>
      <c r="K90" s="84">
        <f t="shared" si="15"/>
        <v>23098316.959599998</v>
      </c>
      <c r="L90" s="108" t="s">
        <v>0</v>
      </c>
    </row>
    <row r="91" spans="1:12" x14ac:dyDescent="0.2">
      <c r="A91" s="106"/>
      <c r="B91" s="85" t="s">
        <v>228</v>
      </c>
      <c r="C91" s="88"/>
      <c r="D91" s="84"/>
      <c r="E91" s="84"/>
      <c r="F91" s="84"/>
      <c r="G91" s="84"/>
      <c r="H91" s="84"/>
      <c r="I91" s="84"/>
      <c r="J91" s="84"/>
      <c r="K91" s="84"/>
      <c r="L91" s="108"/>
    </row>
    <row r="92" spans="1:12" ht="36.75" customHeight="1" x14ac:dyDescent="0.2">
      <c r="A92" s="106">
        <v>4411</v>
      </c>
      <c r="B92" s="89" t="s">
        <v>626</v>
      </c>
      <c r="C92" s="88" t="s">
        <v>95</v>
      </c>
      <c r="D92" s="84">
        <f>SUM(E92:F92)</f>
        <v>53151420.515999995</v>
      </c>
      <c r="E92" s="84">
        <v>53151420.515999995</v>
      </c>
      <c r="F92" s="84" t="s">
        <v>37</v>
      </c>
      <c r="G92" s="84">
        <f>SUM(H92:I92)</f>
        <v>55119559.954999998</v>
      </c>
      <c r="H92" s="84">
        <v>55119559.954999998</v>
      </c>
      <c r="I92" s="84" t="s">
        <v>37</v>
      </c>
      <c r="J92" s="84">
        <f>SUM(K92:L92)</f>
        <v>23093414.059599999</v>
      </c>
      <c r="K92" s="84">
        <v>23093414.059599999</v>
      </c>
      <c r="L92" s="108" t="s">
        <v>37</v>
      </c>
    </row>
    <row r="93" spans="1:12" ht="32.25" customHeight="1" x14ac:dyDescent="0.2">
      <c r="A93" s="106">
        <v>4412</v>
      </c>
      <c r="B93" s="89" t="s">
        <v>627</v>
      </c>
      <c r="C93" s="88" t="s">
        <v>96</v>
      </c>
      <c r="D93" s="84">
        <f>SUM(E93:F93)</f>
        <v>9770</v>
      </c>
      <c r="E93" s="84">
        <v>9770</v>
      </c>
      <c r="F93" s="84" t="s">
        <v>37</v>
      </c>
      <c r="G93" s="84">
        <f>SUM(H93:I93)</f>
        <v>10330</v>
      </c>
      <c r="H93" s="84">
        <v>10330</v>
      </c>
      <c r="I93" s="84" t="s">
        <v>37</v>
      </c>
      <c r="J93" s="84">
        <f>SUM(K93:L93)</f>
        <v>4902.8999999999996</v>
      </c>
      <c r="K93" s="84">
        <v>4902.8999999999996</v>
      </c>
      <c r="L93" s="108" t="s">
        <v>37</v>
      </c>
    </row>
    <row r="94" spans="1:12" ht="40.5" x14ac:dyDescent="0.2">
      <c r="A94" s="106">
        <v>4420</v>
      </c>
      <c r="B94" s="116" t="s">
        <v>565</v>
      </c>
      <c r="C94" s="88" t="s">
        <v>55</v>
      </c>
      <c r="D94" s="84">
        <f>SUM(D96:D97)</f>
        <v>262706.40000000002</v>
      </c>
      <c r="E94" s="84">
        <f t="shared" ref="E94:K94" si="16">SUM(E96:E97)</f>
        <v>262706.40000000002</v>
      </c>
      <c r="F94" s="84" t="s">
        <v>0</v>
      </c>
      <c r="G94" s="84">
        <f t="shared" si="16"/>
        <v>242377.8</v>
      </c>
      <c r="H94" s="84">
        <f t="shared" si="16"/>
        <v>242377.8</v>
      </c>
      <c r="I94" s="84" t="s">
        <v>0</v>
      </c>
      <c r="J94" s="84">
        <f t="shared" si="16"/>
        <v>37503.25</v>
      </c>
      <c r="K94" s="84">
        <f t="shared" si="16"/>
        <v>37503.25</v>
      </c>
      <c r="L94" s="108" t="s">
        <v>0</v>
      </c>
    </row>
    <row r="95" spans="1:12" x14ac:dyDescent="0.2">
      <c r="A95" s="106"/>
      <c r="B95" s="85" t="s">
        <v>228</v>
      </c>
      <c r="C95" s="88"/>
      <c r="D95" s="84"/>
      <c r="E95" s="84"/>
      <c r="F95" s="84"/>
      <c r="G95" s="84"/>
      <c r="H95" s="84"/>
      <c r="I95" s="84"/>
      <c r="J95" s="84"/>
      <c r="K95" s="84"/>
      <c r="L95" s="108"/>
    </row>
    <row r="96" spans="1:12" ht="32.25" customHeight="1" x14ac:dyDescent="0.2">
      <c r="A96" s="106">
        <v>4421</v>
      </c>
      <c r="B96" s="89" t="s">
        <v>628</v>
      </c>
      <c r="C96" s="88" t="s">
        <v>97</v>
      </c>
      <c r="D96" s="84">
        <f>SUM(E96:F96)</f>
        <v>258706.4</v>
      </c>
      <c r="E96" s="84">
        <v>258706.4</v>
      </c>
      <c r="F96" s="84" t="s">
        <v>37</v>
      </c>
      <c r="G96" s="84">
        <f>SUM(H96:I96)</f>
        <v>238377.8</v>
      </c>
      <c r="H96" s="84">
        <v>238377.8</v>
      </c>
      <c r="I96" s="84" t="s">
        <v>37</v>
      </c>
      <c r="J96" s="84">
        <f>SUM(K96:L96)</f>
        <v>36763.25</v>
      </c>
      <c r="K96" s="84">
        <v>36763.25</v>
      </c>
      <c r="L96" s="108" t="s">
        <v>37</v>
      </c>
    </row>
    <row r="97" spans="1:12" ht="29.25" customHeight="1" x14ac:dyDescent="0.2">
      <c r="A97" s="106">
        <v>4422</v>
      </c>
      <c r="B97" s="89" t="s">
        <v>629</v>
      </c>
      <c r="C97" s="88" t="s">
        <v>98</v>
      </c>
      <c r="D97" s="84">
        <f>SUM(E97:F97)</f>
        <v>4000</v>
      </c>
      <c r="E97" s="84">
        <v>4000</v>
      </c>
      <c r="F97" s="84" t="s">
        <v>37</v>
      </c>
      <c r="G97" s="84">
        <f>SUM(H97:I97)</f>
        <v>4000</v>
      </c>
      <c r="H97" s="84">
        <v>4000</v>
      </c>
      <c r="I97" s="84" t="s">
        <v>37</v>
      </c>
      <c r="J97" s="84">
        <f>SUM(K97:L97)</f>
        <v>740</v>
      </c>
      <c r="K97" s="84">
        <v>740</v>
      </c>
      <c r="L97" s="108" t="s">
        <v>37</v>
      </c>
    </row>
    <row r="98" spans="1:12" ht="37.5" customHeight="1" x14ac:dyDescent="0.2">
      <c r="A98" s="106">
        <v>4500</v>
      </c>
      <c r="B98" s="89" t="s">
        <v>478</v>
      </c>
      <c r="C98" s="88" t="s">
        <v>55</v>
      </c>
      <c r="D98" s="84">
        <f>SUM(D100,D104,D108,D116)</f>
        <v>5794123.3719999995</v>
      </c>
      <c r="E98" s="84">
        <f>SUM(E100,E104,E108,E116)</f>
        <v>5794123.3719999995</v>
      </c>
      <c r="F98" s="84" t="s">
        <v>37</v>
      </c>
      <c r="G98" s="84">
        <f>SUM(G100,G104,G108,G116)</f>
        <v>6275986.2532000002</v>
      </c>
      <c r="H98" s="84">
        <f>SUM(H100,H104,H108,H116)</f>
        <v>6275986.2532000002</v>
      </c>
      <c r="I98" s="84" t="s">
        <v>37</v>
      </c>
      <c r="J98" s="84">
        <f>SUM(J100,J104,J108,J116)</f>
        <v>2851275.0846999995</v>
      </c>
      <c r="K98" s="84">
        <f>SUM(K100,K104,K108,K116)</f>
        <v>2851275.0846999995</v>
      </c>
      <c r="L98" s="108" t="s">
        <v>37</v>
      </c>
    </row>
    <row r="99" spans="1:12" x14ac:dyDescent="0.2">
      <c r="A99" s="106"/>
      <c r="B99" s="85" t="s">
        <v>511</v>
      </c>
      <c r="C99" s="91"/>
      <c r="D99" s="84"/>
      <c r="E99" s="84"/>
      <c r="F99" s="84"/>
      <c r="G99" s="84"/>
      <c r="H99" s="84"/>
      <c r="I99" s="84"/>
      <c r="J99" s="84"/>
      <c r="K99" s="84"/>
      <c r="L99" s="108"/>
    </row>
    <row r="100" spans="1:12" ht="36.75" customHeight="1" x14ac:dyDescent="0.2">
      <c r="A100" s="106">
        <v>4510</v>
      </c>
      <c r="B100" s="116" t="s">
        <v>620</v>
      </c>
      <c r="C100" s="88" t="s">
        <v>55</v>
      </c>
      <c r="D100" s="84">
        <f>SUM(D102:D103)</f>
        <v>0</v>
      </c>
      <c r="E100" s="84">
        <f>SUM(E102:E103)</f>
        <v>0</v>
      </c>
      <c r="F100" s="84" t="s">
        <v>0</v>
      </c>
      <c r="G100" s="84">
        <f>SUM(G102:G103)</f>
        <v>0</v>
      </c>
      <c r="H100" s="84">
        <f>SUM(H102:H103)</f>
        <v>0</v>
      </c>
      <c r="I100" s="84" t="s">
        <v>0</v>
      </c>
      <c r="J100" s="84">
        <f>SUM(J102:J103)</f>
        <v>0</v>
      </c>
      <c r="K100" s="84">
        <f>SUM(K102:K103)</f>
        <v>0</v>
      </c>
      <c r="L100" s="108" t="s">
        <v>0</v>
      </c>
    </row>
    <row r="101" spans="1:12" x14ac:dyDescent="0.2">
      <c r="A101" s="106"/>
      <c r="B101" s="85" t="s">
        <v>228</v>
      </c>
      <c r="C101" s="88"/>
      <c r="D101" s="84"/>
      <c r="E101" s="84"/>
      <c r="F101" s="84"/>
      <c r="G101" s="84"/>
      <c r="H101" s="84"/>
      <c r="I101" s="84"/>
      <c r="J101" s="84"/>
      <c r="K101" s="84"/>
      <c r="L101" s="108"/>
    </row>
    <row r="102" spans="1:12" ht="27" x14ac:dyDescent="0.2">
      <c r="A102" s="106">
        <v>4511</v>
      </c>
      <c r="B102" s="89" t="s">
        <v>623</v>
      </c>
      <c r="C102" s="88" t="s">
        <v>99</v>
      </c>
      <c r="D102" s="84">
        <f>SUM(E102:F102)</f>
        <v>0</v>
      </c>
      <c r="E102" s="154">
        <v>0</v>
      </c>
      <c r="F102" s="84" t="s">
        <v>37</v>
      </c>
      <c r="G102" s="84">
        <f>SUM(H102:I102)</f>
        <v>0</v>
      </c>
      <c r="H102" s="84">
        <v>0</v>
      </c>
      <c r="I102" s="84" t="s">
        <v>37</v>
      </c>
      <c r="J102" s="84">
        <f>SUM(K102:L102)</f>
        <v>0</v>
      </c>
      <c r="K102" s="84">
        <v>0</v>
      </c>
      <c r="L102" s="108" t="s">
        <v>37</v>
      </c>
    </row>
    <row r="103" spans="1:12" ht="36.75" customHeight="1" x14ac:dyDescent="0.2">
      <c r="A103" s="106">
        <v>4512</v>
      </c>
      <c r="B103" s="89" t="s">
        <v>624</v>
      </c>
      <c r="C103" s="88" t="s">
        <v>100</v>
      </c>
      <c r="D103" s="84">
        <f>SUM(E103:F103)</f>
        <v>0</v>
      </c>
      <c r="E103" s="84">
        <v>0</v>
      </c>
      <c r="F103" s="84" t="s">
        <v>37</v>
      </c>
      <c r="G103" s="84">
        <f>SUM(I103:I103)</f>
        <v>0</v>
      </c>
      <c r="H103" s="71">
        <v>0</v>
      </c>
      <c r="I103" s="84" t="s">
        <v>37</v>
      </c>
      <c r="J103" s="84">
        <f>SUM(L103:L103)</f>
        <v>0</v>
      </c>
      <c r="K103" s="71">
        <v>0</v>
      </c>
      <c r="L103" s="108" t="s">
        <v>37</v>
      </c>
    </row>
    <row r="104" spans="1:12" ht="37.5" customHeight="1" x14ac:dyDescent="0.2">
      <c r="A104" s="106">
        <v>4520</v>
      </c>
      <c r="B104" s="116" t="s">
        <v>507</v>
      </c>
      <c r="C104" s="88" t="s">
        <v>55</v>
      </c>
      <c r="D104" s="84">
        <f>SUM(D106:D107)</f>
        <v>6164</v>
      </c>
      <c r="E104" s="84">
        <f t="shared" ref="E104:K104" si="17">SUM(E106:E107)</f>
        <v>6164</v>
      </c>
      <c r="F104" s="84" t="s">
        <v>0</v>
      </c>
      <c r="G104" s="84">
        <f t="shared" si="17"/>
        <v>32015.664000000001</v>
      </c>
      <c r="H104" s="84">
        <f t="shared" si="17"/>
        <v>32015.664000000001</v>
      </c>
      <c r="I104" s="84" t="s">
        <v>0</v>
      </c>
      <c r="J104" s="84">
        <f t="shared" si="17"/>
        <v>20081.2271</v>
      </c>
      <c r="K104" s="84">
        <f t="shared" si="17"/>
        <v>20081.2271</v>
      </c>
      <c r="L104" s="108" t="s">
        <v>0</v>
      </c>
    </row>
    <row r="105" spans="1:12" x14ac:dyDescent="0.2">
      <c r="A105" s="106"/>
      <c r="B105" s="85" t="s">
        <v>228</v>
      </c>
      <c r="C105" s="88"/>
      <c r="D105" s="84"/>
      <c r="E105" s="84"/>
      <c r="F105" s="84"/>
      <c r="G105" s="84"/>
      <c r="H105" s="84"/>
      <c r="I105" s="84"/>
      <c r="J105" s="84"/>
      <c r="K105" s="84"/>
      <c r="L105" s="108"/>
    </row>
    <row r="106" spans="1:12" ht="38.25" customHeight="1" x14ac:dyDescent="0.2">
      <c r="A106" s="106">
        <v>4521</v>
      </c>
      <c r="B106" s="89" t="s">
        <v>538</v>
      </c>
      <c r="C106" s="88" t="s">
        <v>101</v>
      </c>
      <c r="D106" s="84">
        <f>SUM(E106:F106)</f>
        <v>500</v>
      </c>
      <c r="E106" s="84">
        <v>500</v>
      </c>
      <c r="F106" s="84" t="s">
        <v>37</v>
      </c>
      <c r="G106" s="84">
        <f>SUM(H106:I106)</f>
        <v>500</v>
      </c>
      <c r="H106" s="84">
        <v>500</v>
      </c>
      <c r="I106" s="84" t="s">
        <v>37</v>
      </c>
      <c r="J106" s="84">
        <f>SUM(K106:L106)</f>
        <v>458.33010000000002</v>
      </c>
      <c r="K106" s="84">
        <v>458.33010000000002</v>
      </c>
      <c r="L106" s="108" t="s">
        <v>37</v>
      </c>
    </row>
    <row r="107" spans="1:12" ht="38.25" customHeight="1" x14ac:dyDescent="0.2">
      <c r="A107" s="106">
        <v>4522</v>
      </c>
      <c r="B107" s="89" t="s">
        <v>539</v>
      </c>
      <c r="C107" s="88" t="s">
        <v>102</v>
      </c>
      <c r="D107" s="84">
        <f>SUM(E107:F107)</f>
        <v>5664</v>
      </c>
      <c r="E107" s="155">
        <v>5664</v>
      </c>
      <c r="F107" s="84" t="s">
        <v>37</v>
      </c>
      <c r="G107" s="84">
        <f>SUM(H107:I107)</f>
        <v>31515.664000000001</v>
      </c>
      <c r="H107" s="155">
        <v>31515.664000000001</v>
      </c>
      <c r="I107" s="84" t="s">
        <v>37</v>
      </c>
      <c r="J107" s="84">
        <f>SUM(K107:L107)</f>
        <v>19622.897000000001</v>
      </c>
      <c r="K107" s="155">
        <v>19622.897000000001</v>
      </c>
      <c r="L107" s="108" t="s">
        <v>37</v>
      </c>
    </row>
    <row r="108" spans="1:12" ht="52.5" customHeight="1" x14ac:dyDescent="0.2">
      <c r="A108" s="106">
        <v>4530</v>
      </c>
      <c r="B108" s="116" t="s">
        <v>497</v>
      </c>
      <c r="C108" s="88" t="s">
        <v>55</v>
      </c>
      <c r="D108" s="84">
        <f>SUM(D110:D112)</f>
        <v>5116883.6449999996</v>
      </c>
      <c r="E108" s="84">
        <f>SUM(E110:E112)</f>
        <v>5116883.6449999996</v>
      </c>
      <c r="F108" s="84" t="s">
        <v>37</v>
      </c>
      <c r="G108" s="84">
        <f>SUM(G110:G112)</f>
        <v>5334703.7982000001</v>
      </c>
      <c r="H108" s="84">
        <f>SUM(H110:H112)</f>
        <v>5334703.7982000001</v>
      </c>
      <c r="I108" s="84" t="s">
        <v>37</v>
      </c>
      <c r="J108" s="84">
        <f>SUM(J110:J112)</f>
        <v>2384880.1916</v>
      </c>
      <c r="K108" s="84">
        <f>SUM(K110:K112)</f>
        <v>2384880.1916</v>
      </c>
      <c r="L108" s="108" t="s">
        <v>37</v>
      </c>
    </row>
    <row r="109" spans="1:12" x14ac:dyDescent="0.2">
      <c r="A109" s="106"/>
      <c r="B109" s="85" t="s">
        <v>228</v>
      </c>
      <c r="C109" s="88"/>
      <c r="D109" s="84"/>
      <c r="E109" s="84"/>
      <c r="F109" s="84" t="s">
        <v>37</v>
      </c>
      <c r="G109" s="84"/>
      <c r="H109" s="84"/>
      <c r="I109" s="84" t="s">
        <v>37</v>
      </c>
      <c r="J109" s="84"/>
      <c r="K109" s="84"/>
      <c r="L109" s="108" t="s">
        <v>37</v>
      </c>
    </row>
    <row r="110" spans="1:12" ht="38.25" customHeight="1" x14ac:dyDescent="0.2">
      <c r="A110" s="106">
        <v>4531</v>
      </c>
      <c r="B110" s="92" t="s">
        <v>596</v>
      </c>
      <c r="C110" s="88" t="s">
        <v>103</v>
      </c>
      <c r="D110" s="84">
        <f>SUM(E110:F110)</f>
        <v>4148355.8449999997</v>
      </c>
      <c r="E110" s="84">
        <v>4148355.8449999997</v>
      </c>
      <c r="F110" s="84" t="s">
        <v>37</v>
      </c>
      <c r="G110" s="84">
        <f>SUM(H110:I110)</f>
        <v>4241051.1982000005</v>
      </c>
      <c r="H110" s="84">
        <v>4241051.1982000005</v>
      </c>
      <c r="I110" s="84" t="s">
        <v>37</v>
      </c>
      <c r="J110" s="84">
        <f>SUM(K110:L110)</f>
        <v>1930305.8306</v>
      </c>
      <c r="K110" s="84">
        <v>1930305.8306</v>
      </c>
      <c r="L110" s="108" t="s">
        <v>37</v>
      </c>
    </row>
    <row r="111" spans="1:12" ht="38.25" customHeight="1" x14ac:dyDescent="0.2">
      <c r="A111" s="106">
        <v>4532</v>
      </c>
      <c r="B111" s="92" t="s">
        <v>597</v>
      </c>
      <c r="C111" s="88" t="s">
        <v>104</v>
      </c>
      <c r="D111" s="84">
        <f>SUM(E111:F111)</f>
        <v>57733.8</v>
      </c>
      <c r="E111" s="84">
        <v>57733.8</v>
      </c>
      <c r="F111" s="84" t="s">
        <v>37</v>
      </c>
      <c r="G111" s="84">
        <f>SUM(H111:I111)</f>
        <v>70733.8</v>
      </c>
      <c r="H111" s="84">
        <v>70733.8</v>
      </c>
      <c r="I111" s="84" t="s">
        <v>37</v>
      </c>
      <c r="J111" s="84">
        <f>SUM(K111:L111)</f>
        <v>31034.6</v>
      </c>
      <c r="K111" s="84">
        <v>31034.6</v>
      </c>
      <c r="L111" s="108" t="s">
        <v>37</v>
      </c>
    </row>
    <row r="112" spans="1:12" ht="27" x14ac:dyDescent="0.2">
      <c r="A112" s="106">
        <v>4533</v>
      </c>
      <c r="B112" s="92" t="s">
        <v>501</v>
      </c>
      <c r="C112" s="88" t="s">
        <v>105</v>
      </c>
      <c r="D112" s="84">
        <f>SUM(D113,D114,D115)</f>
        <v>910794</v>
      </c>
      <c r="E112" s="84">
        <f>SUM(E113,E114,E115)</f>
        <v>910794</v>
      </c>
      <c r="F112" s="84" t="s">
        <v>37</v>
      </c>
      <c r="G112" s="84">
        <f>SUM(G113,G114,G115)</f>
        <v>1022918.8</v>
      </c>
      <c r="H112" s="84">
        <f>SUM(H113,H114,H115)</f>
        <v>1022918.8</v>
      </c>
      <c r="I112" s="84" t="s">
        <v>37</v>
      </c>
      <c r="J112" s="84">
        <f>SUM(J113,J114,J115)</f>
        <v>423539.761</v>
      </c>
      <c r="K112" s="84">
        <f>SUM(K113,K114,K115)</f>
        <v>423539.761</v>
      </c>
      <c r="L112" s="108" t="s">
        <v>37</v>
      </c>
    </row>
    <row r="113" spans="1:12" ht="18.75" customHeight="1" x14ac:dyDescent="0.2">
      <c r="A113" s="106">
        <v>4534</v>
      </c>
      <c r="B113" s="92" t="s">
        <v>598</v>
      </c>
      <c r="C113" s="88"/>
      <c r="D113" s="84">
        <f>SUM(E113:F113)</f>
        <v>0</v>
      </c>
      <c r="E113" s="84">
        <v>0</v>
      </c>
      <c r="F113" s="84" t="s">
        <v>37</v>
      </c>
      <c r="G113" s="84">
        <f>SUM(H113:I113)</f>
        <v>0</v>
      </c>
      <c r="H113" s="84">
        <v>0</v>
      </c>
      <c r="I113" s="84" t="s">
        <v>37</v>
      </c>
      <c r="J113" s="84">
        <f>SUM(K113:L113)</f>
        <v>0</v>
      </c>
      <c r="K113" s="84">
        <v>0</v>
      </c>
      <c r="L113" s="108" t="s">
        <v>37</v>
      </c>
    </row>
    <row r="114" spans="1:12" ht="21" customHeight="1" x14ac:dyDescent="0.2">
      <c r="A114" s="106">
        <v>4535</v>
      </c>
      <c r="B114" s="92" t="s">
        <v>540</v>
      </c>
      <c r="C114" s="88"/>
      <c r="D114" s="84">
        <f>SUM(E114:F114)</f>
        <v>0</v>
      </c>
      <c r="E114" s="84">
        <v>0</v>
      </c>
      <c r="F114" s="84" t="s">
        <v>37</v>
      </c>
      <c r="G114" s="84">
        <f>SUM(H114:I114)</f>
        <v>0</v>
      </c>
      <c r="H114" s="84">
        <v>0</v>
      </c>
      <c r="I114" s="84" t="s">
        <v>37</v>
      </c>
      <c r="J114" s="84">
        <f>SUM(K114:L114)</f>
        <v>0</v>
      </c>
      <c r="K114" s="84">
        <v>0</v>
      </c>
      <c r="L114" s="108" t="s">
        <v>37</v>
      </c>
    </row>
    <row r="115" spans="1:12" ht="19.5" customHeight="1" x14ac:dyDescent="0.2">
      <c r="A115" s="106">
        <v>4536</v>
      </c>
      <c r="B115" s="92" t="s">
        <v>471</v>
      </c>
      <c r="C115" s="88"/>
      <c r="D115" s="84">
        <f>SUM(E115:F115)</f>
        <v>910794</v>
      </c>
      <c r="E115" s="84">
        <v>910794</v>
      </c>
      <c r="F115" s="84" t="s">
        <v>37</v>
      </c>
      <c r="G115" s="84">
        <f>SUM(H115:I115)</f>
        <v>1022918.8</v>
      </c>
      <c r="H115" s="84">
        <v>1022918.8</v>
      </c>
      <c r="I115" s="84" t="s">
        <v>37</v>
      </c>
      <c r="J115" s="84">
        <f>SUM(K115:L115)</f>
        <v>423539.761</v>
      </c>
      <c r="K115" s="84">
        <v>423539.761</v>
      </c>
      <c r="L115" s="108" t="s">
        <v>37</v>
      </c>
    </row>
    <row r="116" spans="1:12" ht="40.5" x14ac:dyDescent="0.2">
      <c r="A116" s="106">
        <v>4540</v>
      </c>
      <c r="B116" s="116" t="s">
        <v>479</v>
      </c>
      <c r="C116" s="88" t="s">
        <v>55</v>
      </c>
      <c r="D116" s="84">
        <f>SUM(D118:D120)</f>
        <v>671075.72699999996</v>
      </c>
      <c r="E116" s="87">
        <f>SUM(E118:E120)</f>
        <v>671075.72699999996</v>
      </c>
      <c r="F116" s="84" t="s">
        <v>37</v>
      </c>
      <c r="G116" s="84">
        <f>SUM(G118:G120)</f>
        <v>909266.79099999997</v>
      </c>
      <c r="H116" s="87">
        <f>SUM(H118:H120)</f>
        <v>909266.79099999997</v>
      </c>
      <c r="I116" s="84" t="s">
        <v>37</v>
      </c>
      <c r="J116" s="84">
        <f>SUM(J118:J120)</f>
        <v>446313.66599999997</v>
      </c>
      <c r="K116" s="87">
        <f>SUM(K118:K120)</f>
        <v>446313.66599999997</v>
      </c>
      <c r="L116" s="108" t="s">
        <v>0</v>
      </c>
    </row>
    <row r="117" spans="1:12" x14ac:dyDescent="0.2">
      <c r="A117" s="106"/>
      <c r="B117" s="85" t="s">
        <v>228</v>
      </c>
      <c r="C117" s="88"/>
      <c r="D117" s="84"/>
      <c r="E117" s="84"/>
      <c r="F117" s="84"/>
      <c r="G117" s="84"/>
      <c r="H117" s="84"/>
      <c r="I117" s="84"/>
      <c r="J117" s="84"/>
      <c r="K117" s="84"/>
      <c r="L117" s="108"/>
    </row>
    <row r="118" spans="1:12" ht="39" customHeight="1" x14ac:dyDescent="0.2">
      <c r="A118" s="106">
        <v>4541</v>
      </c>
      <c r="B118" s="92" t="s">
        <v>599</v>
      </c>
      <c r="C118" s="88" t="s">
        <v>106</v>
      </c>
      <c r="D118" s="84">
        <f>SUM(E118:F118)</f>
        <v>95619.199999999997</v>
      </c>
      <c r="E118" s="84">
        <v>95619.199999999997</v>
      </c>
      <c r="F118" s="84" t="s">
        <v>37</v>
      </c>
      <c r="G118" s="84">
        <f>SUM(H118:I118)</f>
        <v>134651.20000000001</v>
      </c>
      <c r="H118" s="84">
        <v>134651.20000000001</v>
      </c>
      <c r="I118" s="84" t="s">
        <v>37</v>
      </c>
      <c r="J118" s="84">
        <f>SUM(K118:L118)</f>
        <v>59215.99</v>
      </c>
      <c r="K118" s="84">
        <v>59215.99</v>
      </c>
      <c r="L118" s="108" t="s">
        <v>37</v>
      </c>
    </row>
    <row r="119" spans="1:12" ht="34.5" customHeight="1" x14ac:dyDescent="0.2">
      <c r="A119" s="106">
        <v>4542</v>
      </c>
      <c r="B119" s="92" t="s">
        <v>600</v>
      </c>
      <c r="C119" s="88" t="s">
        <v>107</v>
      </c>
      <c r="D119" s="84">
        <f>SUM(E119:F119)</f>
        <v>1000</v>
      </c>
      <c r="E119" s="84">
        <v>1000</v>
      </c>
      <c r="F119" s="84" t="s">
        <v>37</v>
      </c>
      <c r="G119" s="84">
        <f>SUM(H119:I119)</f>
        <v>0</v>
      </c>
      <c r="H119" s="84">
        <v>0</v>
      </c>
      <c r="I119" s="84" t="s">
        <v>37</v>
      </c>
      <c r="J119" s="84">
        <f>SUM(K119:L119)</f>
        <v>0</v>
      </c>
      <c r="K119" s="84">
        <v>0</v>
      </c>
      <c r="L119" s="108" t="s">
        <v>37</v>
      </c>
    </row>
    <row r="120" spans="1:12" ht="31.5" customHeight="1" x14ac:dyDescent="0.2">
      <c r="A120" s="106">
        <v>4543</v>
      </c>
      <c r="B120" s="92" t="s">
        <v>490</v>
      </c>
      <c r="C120" s="88" t="s">
        <v>108</v>
      </c>
      <c r="D120" s="84">
        <f>SUM(D122,D123,D124)</f>
        <v>574456.527</v>
      </c>
      <c r="E120" s="84">
        <f>SUM(E122,E123,E124)</f>
        <v>574456.527</v>
      </c>
      <c r="F120" s="84" t="s">
        <v>37</v>
      </c>
      <c r="G120" s="84">
        <f>SUM(G122,G123,G124)</f>
        <v>774615.59100000001</v>
      </c>
      <c r="H120" s="84">
        <f>SUM(H122,H123,H124)</f>
        <v>774615.59100000001</v>
      </c>
      <c r="I120" s="84" t="s">
        <v>37</v>
      </c>
      <c r="J120" s="84">
        <f>SUM(J122,J123,J124)</f>
        <v>387097.67599999998</v>
      </c>
      <c r="K120" s="84">
        <f>SUM(K122,K123,K124)</f>
        <v>387097.67599999998</v>
      </c>
      <c r="L120" s="108" t="s">
        <v>37</v>
      </c>
    </row>
    <row r="121" spans="1:12" x14ac:dyDescent="0.2">
      <c r="A121" s="106"/>
      <c r="B121" s="92" t="s">
        <v>511</v>
      </c>
      <c r="C121" s="88"/>
      <c r="D121" s="84"/>
      <c r="E121" s="84"/>
      <c r="F121" s="84"/>
      <c r="G121" s="84"/>
      <c r="H121" s="117"/>
      <c r="I121" s="84"/>
      <c r="J121" s="84"/>
      <c r="K121" s="117"/>
      <c r="L121" s="108"/>
    </row>
    <row r="122" spans="1:12" ht="20.25" customHeight="1" x14ac:dyDescent="0.2">
      <c r="A122" s="106">
        <v>4544</v>
      </c>
      <c r="B122" s="92" t="s">
        <v>601</v>
      </c>
      <c r="C122" s="88"/>
      <c r="D122" s="84">
        <f>SUM(E122:F122)</f>
        <v>0</v>
      </c>
      <c r="E122" s="117">
        <v>0</v>
      </c>
      <c r="F122" s="84" t="s">
        <v>37</v>
      </c>
      <c r="G122" s="84">
        <f>SUM(H122:I122)</f>
        <v>0</v>
      </c>
      <c r="H122" s="117">
        <v>0</v>
      </c>
      <c r="I122" s="84" t="s">
        <v>37</v>
      </c>
      <c r="J122" s="84">
        <f>SUM(K122:L122)</f>
        <v>0</v>
      </c>
      <c r="K122" s="117">
        <v>0</v>
      </c>
      <c r="L122" s="108" t="s">
        <v>37</v>
      </c>
    </row>
    <row r="123" spans="1:12" ht="15.75" customHeight="1" x14ac:dyDescent="0.2">
      <c r="A123" s="106">
        <v>4545</v>
      </c>
      <c r="B123" s="92" t="s">
        <v>540</v>
      </c>
      <c r="C123" s="88"/>
      <c r="D123" s="84">
        <f>SUM(E123:F123)</f>
        <v>0</v>
      </c>
      <c r="E123" s="117">
        <v>0</v>
      </c>
      <c r="F123" s="84" t="s">
        <v>37</v>
      </c>
      <c r="G123" s="84">
        <f>SUM(H123:I123)</f>
        <v>0</v>
      </c>
      <c r="H123" s="117">
        <v>0</v>
      </c>
      <c r="I123" s="84" t="s">
        <v>37</v>
      </c>
      <c r="J123" s="84">
        <f>SUM(K123:L123)</f>
        <v>0</v>
      </c>
      <c r="K123" s="117">
        <v>0</v>
      </c>
      <c r="L123" s="108" t="s">
        <v>37</v>
      </c>
    </row>
    <row r="124" spans="1:12" x14ac:dyDescent="0.2">
      <c r="A124" s="106">
        <v>4546</v>
      </c>
      <c r="B124" s="92" t="s">
        <v>471</v>
      </c>
      <c r="C124" s="88"/>
      <c r="D124" s="84">
        <f>SUM(E124:F124)</f>
        <v>574456.527</v>
      </c>
      <c r="E124" s="117">
        <v>574456.527</v>
      </c>
      <c r="F124" s="84" t="s">
        <v>37</v>
      </c>
      <c r="G124" s="84">
        <f>SUM(H124:I124)</f>
        <v>774615.59100000001</v>
      </c>
      <c r="H124" s="117">
        <v>774615.59100000001</v>
      </c>
      <c r="I124" s="84" t="s">
        <v>37</v>
      </c>
      <c r="J124" s="84">
        <f>SUM(K124:L124)</f>
        <v>387097.67599999998</v>
      </c>
      <c r="K124" s="117">
        <v>387097.67599999998</v>
      </c>
      <c r="L124" s="108" t="s">
        <v>37</v>
      </c>
    </row>
    <row r="125" spans="1:12" ht="32.25" customHeight="1" x14ac:dyDescent="0.2">
      <c r="A125" s="106">
        <v>4600</v>
      </c>
      <c r="B125" s="116" t="s">
        <v>498</v>
      </c>
      <c r="C125" s="88" t="s">
        <v>55</v>
      </c>
      <c r="D125" s="84">
        <f>SUM(D127,D131,D137)</f>
        <v>2453130.7000000002</v>
      </c>
      <c r="E125" s="84">
        <f>SUM(E127,E131,E137)</f>
        <v>2453130.7000000002</v>
      </c>
      <c r="F125" s="84" t="s">
        <v>37</v>
      </c>
      <c r="G125" s="84">
        <f>SUM(G127,G131,G137)</f>
        <v>2495606.4000000004</v>
      </c>
      <c r="H125" s="84">
        <f>SUM(H127,H131,H137)</f>
        <v>2495606.4000000004</v>
      </c>
      <c r="I125" s="84" t="s">
        <v>37</v>
      </c>
      <c r="J125" s="84">
        <f>SUM(J127,J131,J137)</f>
        <v>959756.30500000005</v>
      </c>
      <c r="K125" s="84">
        <f>SUM(K127,K131,K137)</f>
        <v>959756.30500000005</v>
      </c>
      <c r="L125" s="108" t="s">
        <v>37</v>
      </c>
    </row>
    <row r="126" spans="1:12" x14ac:dyDescent="0.2">
      <c r="A126" s="106"/>
      <c r="B126" s="85" t="s">
        <v>511</v>
      </c>
      <c r="C126" s="91"/>
      <c r="D126" s="84"/>
      <c r="E126" s="84"/>
      <c r="F126" s="84"/>
      <c r="G126" s="84"/>
      <c r="H126" s="84"/>
      <c r="I126" s="84"/>
      <c r="J126" s="84"/>
      <c r="K126" s="84"/>
      <c r="L126" s="108"/>
    </row>
    <row r="127" spans="1:12" ht="25.5" customHeight="1" x14ac:dyDescent="0.2">
      <c r="A127" s="106">
        <v>4610</v>
      </c>
      <c r="B127" s="162" t="s">
        <v>508</v>
      </c>
      <c r="C127" s="91"/>
      <c r="D127" s="84">
        <f>SUM(D129:D130)</f>
        <v>1500</v>
      </c>
      <c r="E127" s="84">
        <f>SUM(E129:E130)</f>
        <v>1500</v>
      </c>
      <c r="F127" s="84" t="s">
        <v>0</v>
      </c>
      <c r="G127" s="84">
        <f>SUM(G129:G130)</f>
        <v>1500</v>
      </c>
      <c r="H127" s="84">
        <f>SUM(H129:H130)</f>
        <v>1500</v>
      </c>
      <c r="I127" s="84" t="s">
        <v>0</v>
      </c>
      <c r="J127" s="84">
        <f>SUM(J129:J130)</f>
        <v>180</v>
      </c>
      <c r="K127" s="84">
        <f>SUM(K129:K130)</f>
        <v>180</v>
      </c>
      <c r="L127" s="108" t="s">
        <v>0</v>
      </c>
    </row>
    <row r="128" spans="1:12" x14ac:dyDescent="0.2">
      <c r="A128" s="106"/>
      <c r="B128" s="85" t="s">
        <v>511</v>
      </c>
      <c r="C128" s="91"/>
      <c r="D128" s="84"/>
      <c r="E128" s="84"/>
      <c r="F128" s="84"/>
      <c r="G128" s="84"/>
      <c r="H128" s="84"/>
      <c r="I128" s="84"/>
      <c r="J128" s="84"/>
      <c r="K128" s="84"/>
      <c r="L128" s="108"/>
    </row>
    <row r="129" spans="1:12" ht="34.5" customHeight="1" x14ac:dyDescent="0.2">
      <c r="A129" s="106">
        <v>4610</v>
      </c>
      <c r="B129" s="89" t="s">
        <v>541</v>
      </c>
      <c r="C129" s="91" t="s">
        <v>109</v>
      </c>
      <c r="D129" s="84">
        <f>SUM(E129:F129)</f>
        <v>0</v>
      </c>
      <c r="E129" s="84">
        <v>0</v>
      </c>
      <c r="F129" s="84" t="s">
        <v>37</v>
      </c>
      <c r="G129" s="84">
        <f>SUM(H129:I129)</f>
        <v>0</v>
      </c>
      <c r="H129" s="84">
        <v>0</v>
      </c>
      <c r="I129" s="84" t="s">
        <v>37</v>
      </c>
      <c r="J129" s="84">
        <f>SUM(K129:L129)</f>
        <v>0</v>
      </c>
      <c r="K129" s="84">
        <v>0</v>
      </c>
      <c r="L129" s="108" t="s">
        <v>37</v>
      </c>
    </row>
    <row r="130" spans="1:12" ht="36.75" customHeight="1" x14ac:dyDescent="0.2">
      <c r="A130" s="106">
        <v>4620</v>
      </c>
      <c r="B130" s="89" t="s">
        <v>542</v>
      </c>
      <c r="C130" s="91" t="s">
        <v>110</v>
      </c>
      <c r="D130" s="84">
        <f>SUM(E130:F130)</f>
        <v>1500</v>
      </c>
      <c r="E130" s="84">
        <v>1500</v>
      </c>
      <c r="F130" s="84" t="s">
        <v>37</v>
      </c>
      <c r="G130" s="84">
        <f>SUM(H130:I130)</f>
        <v>1500</v>
      </c>
      <c r="H130" s="84">
        <v>1500</v>
      </c>
      <c r="I130" s="84" t="s">
        <v>37</v>
      </c>
      <c r="J130" s="84">
        <f>SUM(K130:L130)</f>
        <v>180</v>
      </c>
      <c r="K130" s="84">
        <v>180</v>
      </c>
      <c r="L130" s="108" t="s">
        <v>37</v>
      </c>
    </row>
    <row r="131" spans="1:12" ht="48" customHeight="1" x14ac:dyDescent="0.2">
      <c r="A131" s="106">
        <v>4630</v>
      </c>
      <c r="B131" s="116" t="s">
        <v>621</v>
      </c>
      <c r="C131" s="88" t="s">
        <v>55</v>
      </c>
      <c r="D131" s="84">
        <f>SUM(D133:D136)</f>
        <v>2451630.7000000002</v>
      </c>
      <c r="E131" s="84">
        <f>SUM(E133:E136)</f>
        <v>2451630.7000000002</v>
      </c>
      <c r="F131" s="84" t="s">
        <v>37</v>
      </c>
      <c r="G131" s="84">
        <f>SUM(G133:G136)</f>
        <v>2494106.4000000004</v>
      </c>
      <c r="H131" s="84">
        <f>SUM(H133:H136)</f>
        <v>2494106.4000000004</v>
      </c>
      <c r="I131" s="84" t="s">
        <v>37</v>
      </c>
      <c r="J131" s="84">
        <f>SUM(J133:J136)</f>
        <v>959576.30500000005</v>
      </c>
      <c r="K131" s="84">
        <f>SUM(K133:K136)</f>
        <v>959576.30500000005</v>
      </c>
      <c r="L131" s="108" t="s">
        <v>37</v>
      </c>
    </row>
    <row r="132" spans="1:12" x14ac:dyDescent="0.2">
      <c r="A132" s="106"/>
      <c r="B132" s="85" t="s">
        <v>228</v>
      </c>
      <c r="C132" s="88"/>
      <c r="D132" s="84"/>
      <c r="E132" s="84"/>
      <c r="F132" s="84"/>
      <c r="G132" s="84"/>
      <c r="H132" s="84"/>
      <c r="I132" s="84"/>
      <c r="J132" s="84"/>
      <c r="K132" s="84"/>
      <c r="L132" s="108"/>
    </row>
    <row r="133" spans="1:12" ht="22.5" customHeight="1" x14ac:dyDescent="0.2">
      <c r="A133" s="106">
        <v>4631</v>
      </c>
      <c r="B133" s="89" t="s">
        <v>543</v>
      </c>
      <c r="C133" s="88" t="s">
        <v>111</v>
      </c>
      <c r="D133" s="84">
        <f>SUM(E133:F133)</f>
        <v>113216</v>
      </c>
      <c r="E133" s="84">
        <v>113216</v>
      </c>
      <c r="F133" s="84" t="s">
        <v>37</v>
      </c>
      <c r="G133" s="84">
        <f>SUM(H133:I133)</f>
        <v>115044</v>
      </c>
      <c r="H133" s="84">
        <v>115044</v>
      </c>
      <c r="I133" s="84" t="s">
        <v>37</v>
      </c>
      <c r="J133" s="84">
        <f>SUM(K133:L133)</f>
        <v>45655</v>
      </c>
      <c r="K133" s="84">
        <v>45655</v>
      </c>
      <c r="L133" s="108" t="s">
        <v>37</v>
      </c>
    </row>
    <row r="134" spans="1:12" ht="35.25" customHeight="1" x14ac:dyDescent="0.2">
      <c r="A134" s="106">
        <v>4632</v>
      </c>
      <c r="B134" s="89" t="s">
        <v>544</v>
      </c>
      <c r="C134" s="88" t="s">
        <v>112</v>
      </c>
      <c r="D134" s="84">
        <f>SUM(E134:F134)</f>
        <v>78559.199999999997</v>
      </c>
      <c r="E134" s="84">
        <v>78559.199999999997</v>
      </c>
      <c r="F134" s="84" t="s">
        <v>37</v>
      </c>
      <c r="G134" s="84">
        <f>SUM(H134:I134)</f>
        <v>85191.2</v>
      </c>
      <c r="H134" s="84">
        <v>85191.2</v>
      </c>
      <c r="I134" s="84" t="s">
        <v>37</v>
      </c>
      <c r="J134" s="84">
        <f>SUM(K134:L134)</f>
        <v>37392.75</v>
      </c>
      <c r="K134" s="84">
        <v>37392.75</v>
      </c>
      <c r="L134" s="108" t="s">
        <v>37</v>
      </c>
    </row>
    <row r="135" spans="1:12" ht="24.75" customHeight="1" x14ac:dyDescent="0.2">
      <c r="A135" s="106">
        <v>4633</v>
      </c>
      <c r="B135" s="89" t="s">
        <v>545</v>
      </c>
      <c r="C135" s="88" t="s">
        <v>113</v>
      </c>
      <c r="D135" s="84">
        <f>SUM(E135:F135)</f>
        <v>2360</v>
      </c>
      <c r="E135" s="84">
        <v>2360</v>
      </c>
      <c r="F135" s="84" t="s">
        <v>37</v>
      </c>
      <c r="G135" s="84">
        <f>SUM(H135:I135)</f>
        <v>2360</v>
      </c>
      <c r="H135" s="84">
        <v>2360</v>
      </c>
      <c r="I135" s="84" t="s">
        <v>37</v>
      </c>
      <c r="J135" s="84">
        <f>SUM(K135:L135)</f>
        <v>620</v>
      </c>
      <c r="K135" s="84">
        <v>620</v>
      </c>
      <c r="L135" s="108" t="s">
        <v>37</v>
      </c>
    </row>
    <row r="136" spans="1:12" ht="25.5" customHeight="1" x14ac:dyDescent="0.2">
      <c r="A136" s="106">
        <v>4634</v>
      </c>
      <c r="B136" s="89" t="s">
        <v>546</v>
      </c>
      <c r="C136" s="88" t="s">
        <v>114</v>
      </c>
      <c r="D136" s="84">
        <f>SUM(E136:F136)</f>
        <v>2257495.5</v>
      </c>
      <c r="E136" s="84">
        <v>2257495.5</v>
      </c>
      <c r="F136" s="84" t="s">
        <v>37</v>
      </c>
      <c r="G136" s="84">
        <f>SUM(H136:I136)</f>
        <v>2291511.2000000002</v>
      </c>
      <c r="H136" s="84">
        <v>2291511.2000000002</v>
      </c>
      <c r="I136" s="84" t="s">
        <v>37</v>
      </c>
      <c r="J136" s="84">
        <f>SUM(K136:L136)</f>
        <v>875908.55500000005</v>
      </c>
      <c r="K136" s="84">
        <v>875908.55500000005</v>
      </c>
      <c r="L136" s="108" t="s">
        <v>37</v>
      </c>
    </row>
    <row r="137" spans="1:12" x14ac:dyDescent="0.2">
      <c r="A137" s="106">
        <v>4640</v>
      </c>
      <c r="B137" s="116" t="s">
        <v>480</v>
      </c>
      <c r="C137" s="88" t="s">
        <v>55</v>
      </c>
      <c r="D137" s="84">
        <f>SUM(D139)</f>
        <v>0</v>
      </c>
      <c r="E137" s="84">
        <f>SUM(E139)</f>
        <v>0</v>
      </c>
      <c r="F137" s="84" t="s">
        <v>37</v>
      </c>
      <c r="G137" s="84">
        <f>SUM(G139)</f>
        <v>0</v>
      </c>
      <c r="H137" s="84">
        <f>SUM(H139)</f>
        <v>0</v>
      </c>
      <c r="I137" s="84" t="s">
        <v>37</v>
      </c>
      <c r="J137" s="84">
        <f>SUM(J139)</f>
        <v>0</v>
      </c>
      <c r="K137" s="84">
        <f>SUM(K139)</f>
        <v>0</v>
      </c>
      <c r="L137" s="108" t="s">
        <v>37</v>
      </c>
    </row>
    <row r="138" spans="1:12" x14ac:dyDescent="0.2">
      <c r="A138" s="106"/>
      <c r="B138" s="85" t="s">
        <v>228</v>
      </c>
      <c r="C138" s="88"/>
      <c r="D138" s="84"/>
      <c r="E138" s="84"/>
      <c r="F138" s="84"/>
      <c r="G138" s="84"/>
      <c r="H138" s="84"/>
      <c r="I138" s="84"/>
      <c r="J138" s="84"/>
      <c r="K138" s="84"/>
      <c r="L138" s="108"/>
    </row>
    <row r="139" spans="1:12" ht="23.25" customHeight="1" x14ac:dyDescent="0.2">
      <c r="A139" s="106">
        <v>4641</v>
      </c>
      <c r="B139" s="89" t="s">
        <v>491</v>
      </c>
      <c r="C139" s="88" t="s">
        <v>115</v>
      </c>
      <c r="D139" s="84">
        <f>SUM(E139:F139)</f>
        <v>0</v>
      </c>
      <c r="E139" s="84">
        <v>0</v>
      </c>
      <c r="F139" s="84" t="s">
        <v>0</v>
      </c>
      <c r="G139" s="84">
        <f>SUM(H139:I139)</f>
        <v>0</v>
      </c>
      <c r="H139" s="84">
        <v>0</v>
      </c>
      <c r="I139" s="84" t="s">
        <v>37</v>
      </c>
      <c r="J139" s="84">
        <f>SUM(K139:L139)</f>
        <v>0</v>
      </c>
      <c r="K139" s="84">
        <v>0</v>
      </c>
      <c r="L139" s="108" t="s">
        <v>37</v>
      </c>
    </row>
    <row r="140" spans="1:12" ht="45" customHeight="1" x14ac:dyDescent="0.2">
      <c r="A140" s="106">
        <v>4700</v>
      </c>
      <c r="B140" s="116" t="s">
        <v>481</v>
      </c>
      <c r="C140" s="88" t="s">
        <v>55</v>
      </c>
      <c r="D140" s="84">
        <f>SUM(D142,D146,D152,D155,D159,D162,D165)</f>
        <v>22136595.318599999</v>
      </c>
      <c r="E140" s="84">
        <f t="shared" ref="E140:L140" si="18">SUM(E142,E146,E152,E155,E159,E162,E165)</f>
        <v>26210367.519200001</v>
      </c>
      <c r="F140" s="84">
        <f>SUM(F142,F146,F152,F155,F159,F162,F165)</f>
        <v>66033.625899999999</v>
      </c>
      <c r="G140" s="84">
        <f t="shared" si="18"/>
        <v>22797380.303999998</v>
      </c>
      <c r="H140" s="84">
        <f t="shared" si="18"/>
        <v>25410517.077199999</v>
      </c>
      <c r="I140" s="84">
        <f t="shared" si="18"/>
        <v>670436.28529999999</v>
      </c>
      <c r="J140" s="84">
        <f t="shared" si="18"/>
        <v>3648435.4105000002</v>
      </c>
      <c r="K140" s="84">
        <f t="shared" si="18"/>
        <v>3990061.9560000002</v>
      </c>
      <c r="L140" s="108">
        <f t="shared" si="18"/>
        <v>980</v>
      </c>
    </row>
    <row r="141" spans="1:12" x14ac:dyDescent="0.2">
      <c r="A141" s="106"/>
      <c r="B141" s="85" t="s">
        <v>511</v>
      </c>
      <c r="C141" s="91"/>
      <c r="D141" s="84"/>
      <c r="E141" s="84"/>
      <c r="F141" s="84"/>
      <c r="G141" s="84"/>
      <c r="H141" s="84"/>
      <c r="I141" s="84"/>
      <c r="J141" s="84"/>
      <c r="K141" s="84"/>
      <c r="L141" s="108"/>
    </row>
    <row r="142" spans="1:12" ht="48" customHeight="1" x14ac:dyDescent="0.2">
      <c r="A142" s="106">
        <v>4710</v>
      </c>
      <c r="B142" s="116" t="s">
        <v>509</v>
      </c>
      <c r="C142" s="88" t="s">
        <v>55</v>
      </c>
      <c r="D142" s="84">
        <f>SUM(D144:D145)</f>
        <v>1066365.0862</v>
      </c>
      <c r="E142" s="84">
        <f>SUM(E144:E145)</f>
        <v>1066365.0862</v>
      </c>
      <c r="F142" s="84" t="s">
        <v>37</v>
      </c>
      <c r="G142" s="84">
        <f>SUM(G144:G145)</f>
        <v>1039463.8861999999</v>
      </c>
      <c r="H142" s="84">
        <f>SUM(H144:H145)</f>
        <v>1039463.8861999999</v>
      </c>
      <c r="I142" s="84" t="s">
        <v>37</v>
      </c>
      <c r="J142" s="84">
        <f>SUM(J144:J145)</f>
        <v>265526.57329999999</v>
      </c>
      <c r="K142" s="84">
        <f>SUM(K144:K145)</f>
        <v>265526.57329999999</v>
      </c>
      <c r="L142" s="108" t="s">
        <v>37</v>
      </c>
    </row>
    <row r="143" spans="1:12" x14ac:dyDescent="0.2">
      <c r="A143" s="106"/>
      <c r="B143" s="85" t="s">
        <v>228</v>
      </c>
      <c r="C143" s="88"/>
      <c r="D143" s="84"/>
      <c r="E143" s="84"/>
      <c r="F143" s="84"/>
      <c r="G143" s="84"/>
      <c r="H143" s="84"/>
      <c r="I143" s="84" t="s">
        <v>37</v>
      </c>
      <c r="J143" s="84"/>
      <c r="K143" s="84"/>
      <c r="L143" s="108" t="s">
        <v>37</v>
      </c>
    </row>
    <row r="144" spans="1:12" ht="51" customHeight="1" x14ac:dyDescent="0.2">
      <c r="A144" s="106">
        <v>4711</v>
      </c>
      <c r="B144" s="89" t="s">
        <v>547</v>
      </c>
      <c r="C144" s="88" t="s">
        <v>116</v>
      </c>
      <c r="D144" s="84">
        <f>SUM(E144:F144)</f>
        <v>0</v>
      </c>
      <c r="E144" s="84">
        <v>0</v>
      </c>
      <c r="F144" s="84" t="s">
        <v>37</v>
      </c>
      <c r="G144" s="84">
        <f>SUM(H144:I144)</f>
        <v>0</v>
      </c>
      <c r="H144" s="84">
        <v>0</v>
      </c>
      <c r="I144" s="84" t="s">
        <v>37</v>
      </c>
      <c r="J144" s="84">
        <f>SUM(K144:L144)</f>
        <v>0</v>
      </c>
      <c r="K144" s="84">
        <v>0</v>
      </c>
      <c r="L144" s="108" t="s">
        <v>37</v>
      </c>
    </row>
    <row r="145" spans="1:12" ht="35.25" customHeight="1" x14ac:dyDescent="0.2">
      <c r="A145" s="106">
        <v>4712</v>
      </c>
      <c r="B145" s="89" t="s">
        <v>548</v>
      </c>
      <c r="C145" s="88" t="s">
        <v>117</v>
      </c>
      <c r="D145" s="84">
        <f>SUM(E145:F145)</f>
        <v>1066365.0862</v>
      </c>
      <c r="E145" s="84">
        <v>1066365.0862</v>
      </c>
      <c r="F145" s="84" t="s">
        <v>37</v>
      </c>
      <c r="G145" s="84">
        <f>SUM(H145:I145)</f>
        <v>1039463.8861999999</v>
      </c>
      <c r="H145" s="84">
        <v>1039463.8861999999</v>
      </c>
      <c r="I145" s="84" t="s">
        <v>37</v>
      </c>
      <c r="J145" s="84">
        <f>SUM(K145:L145)</f>
        <v>265526.57329999999</v>
      </c>
      <c r="K145" s="84">
        <v>265526.57329999999</v>
      </c>
      <c r="L145" s="108" t="s">
        <v>37</v>
      </c>
    </row>
    <row r="146" spans="1:12" ht="69" customHeight="1" x14ac:dyDescent="0.2">
      <c r="A146" s="106">
        <v>4720</v>
      </c>
      <c r="B146" s="116" t="s">
        <v>566</v>
      </c>
      <c r="C146" s="88" t="s">
        <v>55</v>
      </c>
      <c r="D146" s="84">
        <f>SUM(D148:D151)</f>
        <v>302516.326</v>
      </c>
      <c r="E146" s="84">
        <f>SUM(E148:E151)</f>
        <v>302516.326</v>
      </c>
      <c r="F146" s="84" t="s">
        <v>37</v>
      </c>
      <c r="G146" s="84">
        <f>SUM(G148:G151)</f>
        <v>322551.48599999998</v>
      </c>
      <c r="H146" s="84">
        <f>SUM(H148:H151)</f>
        <v>322551.48599999998</v>
      </c>
      <c r="I146" s="84" t="s">
        <v>37</v>
      </c>
      <c r="J146" s="84">
        <f>SUM(J148:J151)</f>
        <v>97850.973200000008</v>
      </c>
      <c r="K146" s="84">
        <f>SUM(K148:K151)</f>
        <v>97850.973200000008</v>
      </c>
      <c r="L146" s="108" t="s">
        <v>37</v>
      </c>
    </row>
    <row r="147" spans="1:12" x14ac:dyDescent="0.2">
      <c r="A147" s="106"/>
      <c r="B147" s="85" t="s">
        <v>228</v>
      </c>
      <c r="C147" s="88"/>
      <c r="D147" s="84"/>
      <c r="E147" s="84"/>
      <c r="F147" s="84"/>
      <c r="G147" s="84"/>
      <c r="H147" s="84"/>
      <c r="I147" s="84"/>
      <c r="J147" s="84"/>
      <c r="K147" s="84"/>
      <c r="L147" s="108"/>
    </row>
    <row r="148" spans="1:12" ht="21.75" customHeight="1" x14ac:dyDescent="0.2">
      <c r="A148" s="106">
        <v>4721</v>
      </c>
      <c r="B148" s="89" t="s">
        <v>630</v>
      </c>
      <c r="C148" s="88" t="s">
        <v>118</v>
      </c>
      <c r="D148" s="84">
        <f>SUM(E148:F148)</f>
        <v>0</v>
      </c>
      <c r="E148" s="84">
        <v>0</v>
      </c>
      <c r="F148" s="84" t="s">
        <v>37</v>
      </c>
      <c r="G148" s="84">
        <f>SUM(H148:I148)</f>
        <v>0</v>
      </c>
      <c r="H148" s="84">
        <v>0</v>
      </c>
      <c r="I148" s="84" t="s">
        <v>37</v>
      </c>
      <c r="J148" s="84">
        <f>SUM(K148:L148)</f>
        <v>0</v>
      </c>
      <c r="K148" s="84">
        <v>0</v>
      </c>
      <c r="L148" s="108" t="s">
        <v>37</v>
      </c>
    </row>
    <row r="149" spans="1:12" ht="19.5" customHeight="1" x14ac:dyDescent="0.2">
      <c r="A149" s="106">
        <v>4722</v>
      </c>
      <c r="B149" s="89" t="s">
        <v>492</v>
      </c>
      <c r="C149" s="124">
        <v>4822</v>
      </c>
      <c r="D149" s="84">
        <f>SUM(E149:F149)</f>
        <v>17174.776000000002</v>
      </c>
      <c r="E149" s="84">
        <v>17174.776000000002</v>
      </c>
      <c r="F149" s="84" t="s">
        <v>37</v>
      </c>
      <c r="G149" s="84">
        <f>SUM(H149:I149)</f>
        <v>17926.776000000002</v>
      </c>
      <c r="H149" s="84">
        <v>17926.776000000002</v>
      </c>
      <c r="I149" s="84" t="s">
        <v>37</v>
      </c>
      <c r="J149" s="84">
        <f>SUM(K149:L149)</f>
        <v>3865.4639999999999</v>
      </c>
      <c r="K149" s="84">
        <v>3865.4639999999999</v>
      </c>
      <c r="L149" s="108" t="s">
        <v>37</v>
      </c>
    </row>
    <row r="150" spans="1:12" ht="18.75" customHeight="1" x14ac:dyDescent="0.2">
      <c r="A150" s="106">
        <v>4723</v>
      </c>
      <c r="B150" s="89" t="s">
        <v>493</v>
      </c>
      <c r="C150" s="88" t="s">
        <v>119</v>
      </c>
      <c r="D150" s="84">
        <f>SUM(E150:F150)</f>
        <v>284081.55</v>
      </c>
      <c r="E150" s="84">
        <v>284081.55</v>
      </c>
      <c r="F150" s="84" t="s">
        <v>37</v>
      </c>
      <c r="G150" s="84">
        <f>SUM(H150:I150)</f>
        <v>303366.70999999996</v>
      </c>
      <c r="H150" s="84">
        <v>303366.70999999996</v>
      </c>
      <c r="I150" s="84" t="s">
        <v>37</v>
      </c>
      <c r="J150" s="84">
        <f>SUM(K150:L150)</f>
        <v>93953.441099999996</v>
      </c>
      <c r="K150" s="84">
        <v>93953.441099999996</v>
      </c>
      <c r="L150" s="108" t="s">
        <v>37</v>
      </c>
    </row>
    <row r="151" spans="1:12" ht="33.75" customHeight="1" x14ac:dyDescent="0.2">
      <c r="A151" s="106">
        <v>4724</v>
      </c>
      <c r="B151" s="89" t="s">
        <v>549</v>
      </c>
      <c r="C151" s="88" t="s">
        <v>120</v>
      </c>
      <c r="D151" s="84">
        <f>SUM(E151:F151)</f>
        <v>1260</v>
      </c>
      <c r="E151" s="84">
        <v>1260</v>
      </c>
      <c r="F151" s="84" t="s">
        <v>37</v>
      </c>
      <c r="G151" s="84">
        <f>SUM(H151:I151)</f>
        <v>1258</v>
      </c>
      <c r="H151" s="84">
        <v>1258</v>
      </c>
      <c r="I151" s="84" t="s">
        <v>37</v>
      </c>
      <c r="J151" s="84">
        <f>SUM(K151:L151)</f>
        <v>32.068100000000001</v>
      </c>
      <c r="K151" s="84">
        <v>32.068100000000001</v>
      </c>
      <c r="L151" s="108" t="s">
        <v>37</v>
      </c>
    </row>
    <row r="152" spans="1:12" ht="33" customHeight="1" x14ac:dyDescent="0.2">
      <c r="A152" s="106">
        <v>4730</v>
      </c>
      <c r="B152" s="116" t="s">
        <v>567</v>
      </c>
      <c r="C152" s="88" t="s">
        <v>55</v>
      </c>
      <c r="D152" s="84">
        <f>SUM(D154)</f>
        <v>2740</v>
      </c>
      <c r="E152" s="84">
        <f>SUM(E154)</f>
        <v>2740</v>
      </c>
      <c r="F152" s="84" t="s">
        <v>37</v>
      </c>
      <c r="G152" s="84">
        <f>SUM(G154)</f>
        <v>8449.24</v>
      </c>
      <c r="H152" s="84">
        <f>SUM(H154)</f>
        <v>8449.24</v>
      </c>
      <c r="I152" s="84" t="s">
        <v>37</v>
      </c>
      <c r="J152" s="84">
        <f>SUM(J154)</f>
        <v>5709.24</v>
      </c>
      <c r="K152" s="84">
        <f>SUM(K154)</f>
        <v>5709.24</v>
      </c>
      <c r="L152" s="108" t="s">
        <v>37</v>
      </c>
    </row>
    <row r="153" spans="1:12" x14ac:dyDescent="0.2">
      <c r="A153" s="106"/>
      <c r="B153" s="85" t="s">
        <v>228</v>
      </c>
      <c r="C153" s="88"/>
      <c r="D153" s="84"/>
      <c r="E153" s="84"/>
      <c r="F153" s="84"/>
      <c r="G153" s="84"/>
      <c r="H153" s="84"/>
      <c r="I153" s="84"/>
      <c r="J153" s="84"/>
      <c r="K153" s="84"/>
      <c r="L153" s="108"/>
    </row>
    <row r="154" spans="1:12" ht="35.25" customHeight="1" x14ac:dyDescent="0.2">
      <c r="A154" s="106">
        <v>4731</v>
      </c>
      <c r="B154" s="89" t="s">
        <v>602</v>
      </c>
      <c r="C154" s="88" t="s">
        <v>121</v>
      </c>
      <c r="D154" s="84">
        <f>SUM(E154:F154)</f>
        <v>2740</v>
      </c>
      <c r="E154" s="84">
        <v>2740</v>
      </c>
      <c r="F154" s="84" t="s">
        <v>37</v>
      </c>
      <c r="G154" s="84">
        <f>SUM(H154:I154)</f>
        <v>8449.24</v>
      </c>
      <c r="H154" s="84">
        <v>8449.24</v>
      </c>
      <c r="I154" s="84" t="s">
        <v>37</v>
      </c>
      <c r="J154" s="84">
        <f>SUM(K154:L154)</f>
        <v>5709.24</v>
      </c>
      <c r="K154" s="84">
        <v>5709.24</v>
      </c>
      <c r="L154" s="108" t="s">
        <v>37</v>
      </c>
    </row>
    <row r="155" spans="1:12" ht="62.25" customHeight="1" x14ac:dyDescent="0.2">
      <c r="A155" s="106">
        <v>4740</v>
      </c>
      <c r="B155" s="116" t="s">
        <v>568</v>
      </c>
      <c r="C155" s="88" t="s">
        <v>55</v>
      </c>
      <c r="D155" s="84">
        <f>SUM(D157:D158)</f>
        <v>58062.8</v>
      </c>
      <c r="E155" s="84">
        <f>SUM(E157:E158)</f>
        <v>58062.8</v>
      </c>
      <c r="F155" s="84" t="s">
        <v>37</v>
      </c>
      <c r="G155" s="84">
        <f>SUM(G157:G158)</f>
        <v>55919.5</v>
      </c>
      <c r="H155" s="84">
        <f>SUM(H157:H158)</f>
        <v>55919.5</v>
      </c>
      <c r="I155" s="84" t="s">
        <v>37</v>
      </c>
      <c r="J155" s="84">
        <f>SUM(J157:J158)</f>
        <v>441.6</v>
      </c>
      <c r="K155" s="84">
        <f>SUM(K157:K158)</f>
        <v>441.6</v>
      </c>
      <c r="L155" s="108" t="s">
        <v>37</v>
      </c>
    </row>
    <row r="156" spans="1:12" x14ac:dyDescent="0.2">
      <c r="A156" s="106"/>
      <c r="B156" s="85" t="s">
        <v>228</v>
      </c>
      <c r="C156" s="88"/>
      <c r="D156" s="84"/>
      <c r="E156" s="84"/>
      <c r="F156" s="84"/>
      <c r="G156" s="84"/>
      <c r="H156" s="84"/>
      <c r="I156" s="84"/>
      <c r="J156" s="84"/>
      <c r="K156" s="84"/>
      <c r="L156" s="108"/>
    </row>
    <row r="157" spans="1:12" ht="36.75" customHeight="1" x14ac:dyDescent="0.2">
      <c r="A157" s="106">
        <v>4741</v>
      </c>
      <c r="B157" s="89" t="s">
        <v>603</v>
      </c>
      <c r="C157" s="88" t="s">
        <v>122</v>
      </c>
      <c r="D157" s="84">
        <f>SUM(E157:F157)</f>
        <v>57362.8</v>
      </c>
      <c r="E157" s="84">
        <v>57362.8</v>
      </c>
      <c r="F157" s="84" t="s">
        <v>37</v>
      </c>
      <c r="G157" s="84">
        <f>SUM(H157:I157)</f>
        <v>55219.5</v>
      </c>
      <c r="H157" s="84">
        <v>55219.5</v>
      </c>
      <c r="I157" s="84" t="s">
        <v>37</v>
      </c>
      <c r="J157" s="84">
        <f>SUM(K157:L157)</f>
        <v>441.6</v>
      </c>
      <c r="K157" s="84">
        <v>441.6</v>
      </c>
      <c r="L157" s="108" t="s">
        <v>37</v>
      </c>
    </row>
    <row r="158" spans="1:12" ht="35.25" customHeight="1" x14ac:dyDescent="0.2">
      <c r="A158" s="106">
        <v>4742</v>
      </c>
      <c r="B158" s="89" t="s">
        <v>604</v>
      </c>
      <c r="C158" s="88" t="s">
        <v>123</v>
      </c>
      <c r="D158" s="84">
        <f>SUM(E158:F158)</f>
        <v>700</v>
      </c>
      <c r="E158" s="84">
        <v>700</v>
      </c>
      <c r="F158" s="84" t="s">
        <v>37</v>
      </c>
      <c r="G158" s="84">
        <f>SUM(H158:I158)</f>
        <v>700</v>
      </c>
      <c r="H158" s="84">
        <v>700</v>
      </c>
      <c r="I158" s="84" t="s">
        <v>37</v>
      </c>
      <c r="J158" s="84">
        <f>SUM(K158:L158)</f>
        <v>0</v>
      </c>
      <c r="K158" s="84">
        <v>0</v>
      </c>
      <c r="L158" s="108" t="s">
        <v>37</v>
      </c>
    </row>
    <row r="159" spans="1:12" ht="46.5" customHeight="1" x14ac:dyDescent="0.2">
      <c r="A159" s="106">
        <v>4750</v>
      </c>
      <c r="B159" s="116" t="s">
        <v>569</v>
      </c>
      <c r="C159" s="88" t="s">
        <v>55</v>
      </c>
      <c r="D159" s="84">
        <f>SUM(D161)</f>
        <v>0</v>
      </c>
      <c r="E159" s="84">
        <f>SUM(E161)</f>
        <v>0</v>
      </c>
      <c r="F159" s="84" t="s">
        <v>37</v>
      </c>
      <c r="G159" s="84">
        <f>SUM(G161)</f>
        <v>0</v>
      </c>
      <c r="H159" s="84">
        <f>SUM(H161)</f>
        <v>0</v>
      </c>
      <c r="I159" s="84" t="s">
        <v>37</v>
      </c>
      <c r="J159" s="84">
        <f>SUM(J161)</f>
        <v>0</v>
      </c>
      <c r="K159" s="84">
        <f>SUM(K161)</f>
        <v>0</v>
      </c>
      <c r="L159" s="108" t="s">
        <v>37</v>
      </c>
    </row>
    <row r="160" spans="1:12" x14ac:dyDescent="0.2">
      <c r="A160" s="106"/>
      <c r="B160" s="85" t="s">
        <v>228</v>
      </c>
      <c r="C160" s="88"/>
      <c r="D160" s="84"/>
      <c r="E160" s="84"/>
      <c r="F160" s="84"/>
      <c r="G160" s="84"/>
      <c r="H160" s="84"/>
      <c r="I160" s="84"/>
      <c r="J160" s="84"/>
      <c r="K160" s="84"/>
      <c r="L160" s="108"/>
    </row>
    <row r="161" spans="1:12" ht="47.25" customHeight="1" x14ac:dyDescent="0.2">
      <c r="A161" s="106">
        <v>4751</v>
      </c>
      <c r="B161" s="89" t="s">
        <v>605</v>
      </c>
      <c r="C161" s="88" t="s">
        <v>124</v>
      </c>
      <c r="D161" s="84">
        <f>SUM(E161:F161)</f>
        <v>0</v>
      </c>
      <c r="E161" s="84">
        <v>0</v>
      </c>
      <c r="F161" s="84" t="s">
        <v>37</v>
      </c>
      <c r="G161" s="84">
        <f>SUM(H161:I161)</f>
        <v>0</v>
      </c>
      <c r="H161" s="84">
        <v>0</v>
      </c>
      <c r="I161" s="84" t="s">
        <v>37</v>
      </c>
      <c r="J161" s="84">
        <f>SUM(K161:L161)</f>
        <v>0</v>
      </c>
      <c r="K161" s="84">
        <v>0</v>
      </c>
      <c r="L161" s="108" t="s">
        <v>37</v>
      </c>
    </row>
    <row r="162" spans="1:12" ht="17.25" customHeight="1" x14ac:dyDescent="0.2">
      <c r="A162" s="106">
        <v>4760</v>
      </c>
      <c r="B162" s="116" t="s">
        <v>482</v>
      </c>
      <c r="C162" s="88" t="s">
        <v>55</v>
      </c>
      <c r="D162" s="84">
        <f>SUM(D164)</f>
        <v>9915053.5</v>
      </c>
      <c r="E162" s="84">
        <f>SUM(E164)</f>
        <v>9915053.5</v>
      </c>
      <c r="F162" s="84" t="s">
        <v>37</v>
      </c>
      <c r="G162" s="84">
        <f>SUM(G164)</f>
        <v>9915954</v>
      </c>
      <c r="H162" s="84">
        <f>SUM(H164)</f>
        <v>9915954</v>
      </c>
      <c r="I162" s="84" t="s">
        <v>37</v>
      </c>
      <c r="J162" s="84">
        <f>SUM(J164)</f>
        <v>642945.45299999998</v>
      </c>
      <c r="K162" s="84">
        <f>SUM(K164)</f>
        <v>642945.45299999998</v>
      </c>
      <c r="L162" s="108" t="s">
        <v>37</v>
      </c>
    </row>
    <row r="163" spans="1:12" x14ac:dyDescent="0.2">
      <c r="A163" s="106"/>
      <c r="B163" s="85" t="s">
        <v>228</v>
      </c>
      <c r="C163" s="88"/>
      <c r="D163" s="84"/>
      <c r="E163" s="84"/>
      <c r="F163" s="84"/>
      <c r="G163" s="84"/>
      <c r="H163" s="84"/>
      <c r="I163" s="84"/>
      <c r="J163" s="84"/>
      <c r="K163" s="84"/>
      <c r="L163" s="108"/>
    </row>
    <row r="164" spans="1:12" ht="17.25" customHeight="1" x14ac:dyDescent="0.2">
      <c r="A164" s="106">
        <v>4761</v>
      </c>
      <c r="B164" s="89" t="s">
        <v>494</v>
      </c>
      <c r="C164" s="88" t="s">
        <v>125</v>
      </c>
      <c r="D164" s="84">
        <f>SUM(E164:F164)</f>
        <v>9915053.5</v>
      </c>
      <c r="E164" s="84">
        <v>9915053.5</v>
      </c>
      <c r="F164" s="84" t="s">
        <v>37</v>
      </c>
      <c r="G164" s="84">
        <f>SUM(H164:I164)</f>
        <v>9915954</v>
      </c>
      <c r="H164" s="84">
        <v>9915954</v>
      </c>
      <c r="I164" s="84" t="s">
        <v>37</v>
      </c>
      <c r="J164" s="84">
        <f>SUM(K164:L164)</f>
        <v>642945.45299999998</v>
      </c>
      <c r="K164" s="84">
        <v>642945.45299999998</v>
      </c>
      <c r="L164" s="108" t="s">
        <v>37</v>
      </c>
    </row>
    <row r="165" spans="1:12" x14ac:dyDescent="0.2">
      <c r="A165" s="106">
        <v>4770</v>
      </c>
      <c r="B165" s="116" t="s">
        <v>510</v>
      </c>
      <c r="C165" s="88" t="s">
        <v>55</v>
      </c>
      <c r="D165" s="84">
        <f>SUM(D167)</f>
        <v>10791857.6064</v>
      </c>
      <c r="E165" s="84">
        <f t="shared" ref="E165:L165" si="19">SUM(E167)</f>
        <v>14865629.807</v>
      </c>
      <c r="F165" s="84">
        <f t="shared" si="19"/>
        <v>66033.625899999999</v>
      </c>
      <c r="G165" s="84">
        <f t="shared" si="19"/>
        <v>11455042.191799998</v>
      </c>
      <c r="H165" s="84">
        <f t="shared" si="19"/>
        <v>14068178.965</v>
      </c>
      <c r="I165" s="84">
        <f t="shared" si="19"/>
        <v>670436.28529999999</v>
      </c>
      <c r="J165" s="84">
        <f t="shared" si="19"/>
        <v>2635961.571</v>
      </c>
      <c r="K165" s="84">
        <f t="shared" si="19"/>
        <v>2977588.1165</v>
      </c>
      <c r="L165" s="108">
        <f t="shared" si="19"/>
        <v>980</v>
      </c>
    </row>
    <row r="166" spans="1:12" x14ac:dyDescent="0.2">
      <c r="A166" s="106"/>
      <c r="B166" s="85" t="s">
        <v>228</v>
      </c>
      <c r="C166" s="88"/>
      <c r="D166" s="84"/>
      <c r="E166" s="84"/>
      <c r="F166" s="84"/>
      <c r="G166" s="84"/>
      <c r="H166" s="84"/>
      <c r="I166" s="84"/>
      <c r="J166" s="84"/>
      <c r="K166" s="84"/>
      <c r="L166" s="108"/>
    </row>
    <row r="167" spans="1:12" ht="22.5" customHeight="1" x14ac:dyDescent="0.2">
      <c r="A167" s="106">
        <v>4771</v>
      </c>
      <c r="B167" s="89" t="s">
        <v>550</v>
      </c>
      <c r="C167" s="88" t="s">
        <v>126</v>
      </c>
      <c r="D167" s="84">
        <f>SUM(E167:F167)-Ekamutner!F98</f>
        <v>10791857.6064</v>
      </c>
      <c r="E167" s="84">
        <v>14865629.807</v>
      </c>
      <c r="F167" s="84">
        <v>66033.625899999999</v>
      </c>
      <c r="G167" s="84">
        <f>SUM(H167:I167)-Ekamutner!I98</f>
        <v>11455042.191799998</v>
      </c>
      <c r="H167" s="84">
        <v>14068178.965</v>
      </c>
      <c r="I167" s="84">
        <v>670436.28529999999</v>
      </c>
      <c r="J167" s="84">
        <f>SUM(K167:L167)-Ekamutner!L98</f>
        <v>2635961.571</v>
      </c>
      <c r="K167" s="84">
        <v>2977588.1165</v>
      </c>
      <c r="L167" s="108">
        <v>980</v>
      </c>
    </row>
    <row r="168" spans="1:12" ht="51.75" customHeight="1" x14ac:dyDescent="0.2">
      <c r="A168" s="106">
        <v>4772</v>
      </c>
      <c r="B168" s="89" t="s">
        <v>631</v>
      </c>
      <c r="C168" s="88" t="s">
        <v>55</v>
      </c>
      <c r="D168" s="84">
        <f>SUM(E168:F168)</f>
        <v>4139805.8265</v>
      </c>
      <c r="E168" s="84">
        <v>4139805.8265</v>
      </c>
      <c r="F168" s="84" t="s">
        <v>0</v>
      </c>
      <c r="G168" s="84">
        <f>SUM(H168:I168)</f>
        <v>3283573.0585000003</v>
      </c>
      <c r="H168" s="84">
        <v>3283573.0585000003</v>
      </c>
      <c r="I168" s="84" t="s">
        <v>0</v>
      </c>
      <c r="J168" s="84">
        <f>SUM(K168:L168)</f>
        <v>342606.54550000001</v>
      </c>
      <c r="K168" s="84">
        <v>342606.54550000001</v>
      </c>
      <c r="L168" s="108" t="s">
        <v>0</v>
      </c>
    </row>
    <row r="169" spans="1:12" s="118" customFormat="1" ht="36" customHeight="1" x14ac:dyDescent="0.2">
      <c r="A169" s="149">
        <v>5000</v>
      </c>
      <c r="B169" s="114" t="s">
        <v>686</v>
      </c>
      <c r="C169" s="88" t="s">
        <v>55</v>
      </c>
      <c r="D169" s="86">
        <f>SUM(D171,D189,D195,D198)</f>
        <v>19843365.158000004</v>
      </c>
      <c r="E169" s="86" t="s">
        <v>37</v>
      </c>
      <c r="F169" s="86">
        <f>SUM(F171,F189,F195,F198)</f>
        <v>19843365.158000004</v>
      </c>
      <c r="G169" s="86">
        <f>SUM(G171,G189,G195,G198)</f>
        <v>30288756.006000001</v>
      </c>
      <c r="H169" s="86" t="s">
        <v>37</v>
      </c>
      <c r="I169" s="86">
        <f>SUM(I171,I189,I195,I198)</f>
        <v>30288756.006000001</v>
      </c>
      <c r="J169" s="86">
        <f>SUM(J171,J189,J195,J198)</f>
        <v>3008359.0634999997</v>
      </c>
      <c r="K169" s="86" t="s">
        <v>37</v>
      </c>
      <c r="L169" s="161">
        <f>SUM(L171,L189,L195,L198)</f>
        <v>3008359.0634999997</v>
      </c>
    </row>
    <row r="170" spans="1:12" x14ac:dyDescent="0.2">
      <c r="A170" s="106"/>
      <c r="B170" s="85" t="s">
        <v>511</v>
      </c>
      <c r="C170" s="91"/>
      <c r="D170" s="84"/>
      <c r="E170" s="84"/>
      <c r="F170" s="84"/>
      <c r="G170" s="84"/>
      <c r="H170" s="84"/>
      <c r="I170" s="84"/>
      <c r="J170" s="84"/>
      <c r="K170" s="84"/>
      <c r="L170" s="108"/>
    </row>
    <row r="171" spans="1:12" ht="36" customHeight="1" x14ac:dyDescent="0.2">
      <c r="A171" s="106">
        <v>5100</v>
      </c>
      <c r="B171" s="89" t="s">
        <v>499</v>
      </c>
      <c r="C171" s="88" t="s">
        <v>55</v>
      </c>
      <c r="D171" s="84">
        <f>SUM(D173,D178,D183)</f>
        <v>19741735.158000004</v>
      </c>
      <c r="E171" s="84" t="s">
        <v>37</v>
      </c>
      <c r="F171" s="84">
        <f>SUM(F173,F178,F183)</f>
        <v>19741735.158000004</v>
      </c>
      <c r="G171" s="84">
        <f>SUM(G173,G178,G183)</f>
        <v>30179539.5493</v>
      </c>
      <c r="H171" s="84" t="s">
        <v>37</v>
      </c>
      <c r="I171" s="84">
        <f>SUM(I173,I178,I183)</f>
        <v>30179539.5493</v>
      </c>
      <c r="J171" s="84">
        <f>SUM(J173,J178,J183)</f>
        <v>2995154.2638999997</v>
      </c>
      <c r="K171" s="84" t="s">
        <v>37</v>
      </c>
      <c r="L171" s="108">
        <f>SUM(L173,L178,L183)</f>
        <v>2995154.2638999997</v>
      </c>
    </row>
    <row r="172" spans="1:12" x14ac:dyDescent="0.2">
      <c r="A172" s="106"/>
      <c r="B172" s="85" t="s">
        <v>511</v>
      </c>
      <c r="C172" s="91"/>
      <c r="D172" s="84"/>
      <c r="E172" s="84"/>
      <c r="F172" s="84"/>
      <c r="G172" s="84"/>
      <c r="H172" s="84"/>
      <c r="I172" s="84"/>
      <c r="J172" s="84"/>
      <c r="K172" s="84"/>
      <c r="L172" s="108"/>
    </row>
    <row r="173" spans="1:12" ht="27" x14ac:dyDescent="0.2">
      <c r="A173" s="106">
        <v>5110</v>
      </c>
      <c r="B173" s="116" t="s">
        <v>570</v>
      </c>
      <c r="C173" s="88" t="s">
        <v>55</v>
      </c>
      <c r="D173" s="84">
        <f>SUM(D175:D177)</f>
        <v>16210521.774500001</v>
      </c>
      <c r="E173" s="84" t="s">
        <v>0</v>
      </c>
      <c r="F173" s="84">
        <f t="shared" ref="F173:L173" si="20">SUM(F175:F177)</f>
        <v>16210521.774500001</v>
      </c>
      <c r="G173" s="84">
        <f t="shared" si="20"/>
        <v>23166665.7546</v>
      </c>
      <c r="H173" s="84" t="s">
        <v>0</v>
      </c>
      <c r="I173" s="84">
        <f t="shared" si="20"/>
        <v>23166665.7546</v>
      </c>
      <c r="J173" s="84">
        <f t="shared" si="20"/>
        <v>1872484.436</v>
      </c>
      <c r="K173" s="84" t="s">
        <v>0</v>
      </c>
      <c r="L173" s="108">
        <f t="shared" si="20"/>
        <v>1872484.436</v>
      </c>
    </row>
    <row r="174" spans="1:12" x14ac:dyDescent="0.2">
      <c r="A174" s="106"/>
      <c r="B174" s="85" t="s">
        <v>228</v>
      </c>
      <c r="C174" s="88"/>
      <c r="D174" s="84"/>
      <c r="E174" s="84"/>
      <c r="F174" s="84"/>
      <c r="G174" s="84"/>
      <c r="H174" s="84"/>
      <c r="I174" s="84"/>
      <c r="J174" s="84"/>
      <c r="K174" s="84"/>
      <c r="L174" s="108"/>
    </row>
    <row r="175" spans="1:12" ht="20.100000000000001" customHeight="1" x14ac:dyDescent="0.2">
      <c r="A175" s="106">
        <v>5111</v>
      </c>
      <c r="B175" s="89" t="s">
        <v>606</v>
      </c>
      <c r="C175" s="88" t="s">
        <v>127</v>
      </c>
      <c r="D175" s="84">
        <f>SUM(E175:F175)</f>
        <v>469400</v>
      </c>
      <c r="E175" s="84" t="s">
        <v>37</v>
      </c>
      <c r="F175" s="84">
        <v>469400</v>
      </c>
      <c r="G175" s="84">
        <f>SUM(H175:I175)</f>
        <v>499136.92700000003</v>
      </c>
      <c r="H175" s="84" t="s">
        <v>37</v>
      </c>
      <c r="I175" s="84">
        <v>499136.92700000003</v>
      </c>
      <c r="J175" s="84">
        <f>SUM(K175:L175)</f>
        <v>324744.26</v>
      </c>
      <c r="K175" s="84" t="s">
        <v>37</v>
      </c>
      <c r="L175" s="108">
        <v>324744.26</v>
      </c>
    </row>
    <row r="176" spans="1:12" ht="20.100000000000001" customHeight="1" x14ac:dyDescent="0.2">
      <c r="A176" s="106">
        <v>5112</v>
      </c>
      <c r="B176" s="89" t="s">
        <v>607</v>
      </c>
      <c r="C176" s="88" t="s">
        <v>128</v>
      </c>
      <c r="D176" s="84">
        <f>SUM(E176:F176)</f>
        <v>3948964.6395</v>
      </c>
      <c r="E176" s="84" t="s">
        <v>37</v>
      </c>
      <c r="F176" s="84">
        <v>3948964.6395</v>
      </c>
      <c r="G176" s="84">
        <f>SUM(H176:I176)</f>
        <v>6003335.1865999997</v>
      </c>
      <c r="H176" s="84" t="s">
        <v>37</v>
      </c>
      <c r="I176" s="84">
        <v>6003335.1865999997</v>
      </c>
      <c r="J176" s="84">
        <f>SUM(K176:L176)</f>
        <v>532551.51229999994</v>
      </c>
      <c r="K176" s="84" t="s">
        <v>37</v>
      </c>
      <c r="L176" s="108">
        <v>532551.51229999994</v>
      </c>
    </row>
    <row r="177" spans="1:12" ht="20.100000000000001" customHeight="1" x14ac:dyDescent="0.2">
      <c r="A177" s="106">
        <v>5113</v>
      </c>
      <c r="B177" s="89" t="s">
        <v>608</v>
      </c>
      <c r="C177" s="88" t="s">
        <v>129</v>
      </c>
      <c r="D177" s="84">
        <f>SUM(E177:F177)</f>
        <v>11792157.135000002</v>
      </c>
      <c r="E177" s="84" t="s">
        <v>37</v>
      </c>
      <c r="F177" s="84">
        <v>11792157.135000002</v>
      </c>
      <c r="G177" s="84">
        <f>SUM(H177:I177)</f>
        <v>16664193.640999999</v>
      </c>
      <c r="H177" s="84" t="s">
        <v>37</v>
      </c>
      <c r="I177" s="84">
        <v>16664193.640999999</v>
      </c>
      <c r="J177" s="84">
        <f>SUM(K177:L177)</f>
        <v>1015188.6637</v>
      </c>
      <c r="K177" s="84" t="s">
        <v>37</v>
      </c>
      <c r="L177" s="108">
        <v>1015188.6637</v>
      </c>
    </row>
    <row r="178" spans="1:12" ht="28.5" customHeight="1" x14ac:dyDescent="0.2">
      <c r="A178" s="106">
        <v>5120</v>
      </c>
      <c r="B178" s="116" t="s">
        <v>571</v>
      </c>
      <c r="C178" s="88" t="s">
        <v>55</v>
      </c>
      <c r="D178" s="84">
        <f>SUM(D180:D182)</f>
        <v>2851593.2660999997</v>
      </c>
      <c r="E178" s="84" t="s">
        <v>0</v>
      </c>
      <c r="F178" s="84">
        <f t="shared" ref="F178:L178" si="21">SUM(F180:F182)</f>
        <v>2851593.2660999997</v>
      </c>
      <c r="G178" s="84">
        <f t="shared" si="21"/>
        <v>5927886.8876</v>
      </c>
      <c r="H178" s="84" t="s">
        <v>0</v>
      </c>
      <c r="I178" s="84">
        <f t="shared" si="21"/>
        <v>5927886.8876</v>
      </c>
      <c r="J178" s="84">
        <f t="shared" si="21"/>
        <v>853696.4966999999</v>
      </c>
      <c r="K178" s="84" t="s">
        <v>0</v>
      </c>
      <c r="L178" s="108">
        <f t="shared" si="21"/>
        <v>853696.4966999999</v>
      </c>
    </row>
    <row r="179" spans="1:12" x14ac:dyDescent="0.2">
      <c r="A179" s="106"/>
      <c r="B179" s="89" t="s">
        <v>228</v>
      </c>
      <c r="C179" s="88"/>
      <c r="D179" s="84"/>
      <c r="E179" s="84"/>
      <c r="F179" s="84"/>
      <c r="G179" s="84"/>
      <c r="H179" s="84"/>
      <c r="I179" s="84"/>
      <c r="J179" s="84"/>
      <c r="K179" s="84"/>
      <c r="L179" s="108"/>
    </row>
    <row r="180" spans="1:12" x14ac:dyDescent="0.2">
      <c r="A180" s="106">
        <v>5121</v>
      </c>
      <c r="B180" s="89" t="s">
        <v>609</v>
      </c>
      <c r="C180" s="88" t="s">
        <v>130</v>
      </c>
      <c r="D180" s="84">
        <f>SUM(E180:F180)</f>
        <v>422001.64769999997</v>
      </c>
      <c r="E180" s="84" t="s">
        <v>37</v>
      </c>
      <c r="F180" s="84">
        <v>422001.64769999997</v>
      </c>
      <c r="G180" s="84">
        <f>SUM(H180:I180)</f>
        <v>2214607.5723999999</v>
      </c>
      <c r="H180" s="84" t="s">
        <v>37</v>
      </c>
      <c r="I180" s="84">
        <v>2214607.5723999999</v>
      </c>
      <c r="J180" s="84">
        <f>SUM(K180:L180)</f>
        <v>353137.65779999999</v>
      </c>
      <c r="K180" s="84" t="s">
        <v>37</v>
      </c>
      <c r="L180" s="108">
        <v>353137.65779999999</v>
      </c>
    </row>
    <row r="181" spans="1:12" x14ac:dyDescent="0.2">
      <c r="A181" s="106">
        <v>5122</v>
      </c>
      <c r="B181" s="89" t="s">
        <v>610</v>
      </c>
      <c r="C181" s="88" t="s">
        <v>131</v>
      </c>
      <c r="D181" s="84">
        <f>SUM(E181:F181)</f>
        <v>712990.49360000005</v>
      </c>
      <c r="E181" s="84" t="s">
        <v>37</v>
      </c>
      <c r="F181" s="84">
        <v>712990.49360000005</v>
      </c>
      <c r="G181" s="84">
        <f>SUM(H181:I181)</f>
        <v>946745.74439999997</v>
      </c>
      <c r="H181" s="84" t="s">
        <v>37</v>
      </c>
      <c r="I181" s="84">
        <v>946745.74439999997</v>
      </c>
      <c r="J181" s="84">
        <f>SUM(K181:L181)</f>
        <v>277694.58909999998</v>
      </c>
      <c r="K181" s="84" t="s">
        <v>37</v>
      </c>
      <c r="L181" s="108">
        <v>277694.58909999998</v>
      </c>
    </row>
    <row r="182" spans="1:12" ht="17.25" customHeight="1" x14ac:dyDescent="0.2">
      <c r="A182" s="106">
        <v>5123</v>
      </c>
      <c r="B182" s="89" t="s">
        <v>611</v>
      </c>
      <c r="C182" s="88" t="s">
        <v>132</v>
      </c>
      <c r="D182" s="84">
        <f>SUM(E182:F182)</f>
        <v>1716601.1247999999</v>
      </c>
      <c r="E182" s="84" t="s">
        <v>37</v>
      </c>
      <c r="F182" s="84">
        <v>1716601.1247999999</v>
      </c>
      <c r="G182" s="84">
        <f>SUM(H182:I182)</f>
        <v>2766533.5707999999</v>
      </c>
      <c r="H182" s="84" t="s">
        <v>37</v>
      </c>
      <c r="I182" s="84">
        <v>2766533.5707999999</v>
      </c>
      <c r="J182" s="84">
        <f>SUM(K182:L182)</f>
        <v>222864.24979999999</v>
      </c>
      <c r="K182" s="84" t="s">
        <v>37</v>
      </c>
      <c r="L182" s="108">
        <v>222864.24979999999</v>
      </c>
    </row>
    <row r="183" spans="1:12" ht="36.75" customHeight="1" x14ac:dyDescent="0.2">
      <c r="A183" s="106">
        <v>5130</v>
      </c>
      <c r="B183" s="116" t="s">
        <v>500</v>
      </c>
      <c r="C183" s="88" t="s">
        <v>55</v>
      </c>
      <c r="D183" s="84">
        <f>SUM(D185:D188)</f>
        <v>679620.11739999999</v>
      </c>
      <c r="E183" s="84" t="s">
        <v>0</v>
      </c>
      <c r="F183" s="84">
        <f t="shared" ref="F183:L183" si="22">SUM(F185:F188)</f>
        <v>679620.11739999999</v>
      </c>
      <c r="G183" s="84">
        <f t="shared" si="22"/>
        <v>1084986.9071</v>
      </c>
      <c r="H183" s="84" t="s">
        <v>0</v>
      </c>
      <c r="I183" s="84">
        <f t="shared" si="22"/>
        <v>1084986.9071</v>
      </c>
      <c r="J183" s="84">
        <f t="shared" si="22"/>
        <v>268973.33120000002</v>
      </c>
      <c r="K183" s="84" t="s">
        <v>0</v>
      </c>
      <c r="L183" s="108">
        <f t="shared" si="22"/>
        <v>268973.33120000002</v>
      </c>
    </row>
    <row r="184" spans="1:12" x14ac:dyDescent="0.2">
      <c r="A184" s="106"/>
      <c r="B184" s="85" t="s">
        <v>228</v>
      </c>
      <c r="C184" s="88"/>
      <c r="D184" s="84"/>
      <c r="E184" s="84"/>
      <c r="F184" s="84"/>
      <c r="G184" s="84"/>
      <c r="H184" s="84"/>
      <c r="I184" s="84"/>
      <c r="J184" s="84"/>
      <c r="K184" s="84"/>
      <c r="L184" s="108"/>
    </row>
    <row r="185" spans="1:12" ht="17.25" customHeight="1" x14ac:dyDescent="0.2">
      <c r="A185" s="106">
        <v>5131</v>
      </c>
      <c r="B185" s="89" t="s">
        <v>502</v>
      </c>
      <c r="C185" s="88" t="s">
        <v>133</v>
      </c>
      <c r="D185" s="84">
        <f>SUM(E185:F185)</f>
        <v>50174.092299999997</v>
      </c>
      <c r="E185" s="84" t="s">
        <v>37</v>
      </c>
      <c r="F185" s="84">
        <v>50174.092299999997</v>
      </c>
      <c r="G185" s="84">
        <f>SUM(H185:I185)</f>
        <v>56202.2693</v>
      </c>
      <c r="H185" s="84" t="s">
        <v>37</v>
      </c>
      <c r="I185" s="84">
        <v>56202.2693</v>
      </c>
      <c r="J185" s="84">
        <f>SUM(K185:L185)</f>
        <v>19437.062000000002</v>
      </c>
      <c r="K185" s="84" t="s">
        <v>37</v>
      </c>
      <c r="L185" s="108">
        <v>19437.062000000002</v>
      </c>
    </row>
    <row r="186" spans="1:12" ht="17.25" customHeight="1" x14ac:dyDescent="0.2">
      <c r="A186" s="106">
        <v>5132</v>
      </c>
      <c r="B186" s="89" t="s">
        <v>551</v>
      </c>
      <c r="C186" s="88" t="s">
        <v>134</v>
      </c>
      <c r="D186" s="84">
        <f>SUM(E186:F186)</f>
        <v>56693.577399999995</v>
      </c>
      <c r="E186" s="84" t="s">
        <v>37</v>
      </c>
      <c r="F186" s="84">
        <v>56693.577399999995</v>
      </c>
      <c r="G186" s="84">
        <f>SUM(H186:I186)</f>
        <v>51263.441800000001</v>
      </c>
      <c r="H186" s="84" t="s">
        <v>37</v>
      </c>
      <c r="I186" s="84">
        <v>51263.441800000001</v>
      </c>
      <c r="J186" s="84">
        <f>SUM(K186:L186)</f>
        <v>10585.367200000001</v>
      </c>
      <c r="K186" s="84" t="s">
        <v>37</v>
      </c>
      <c r="L186" s="108">
        <v>10585.367200000001</v>
      </c>
    </row>
    <row r="187" spans="1:12" ht="33" customHeight="1" x14ac:dyDescent="0.2">
      <c r="A187" s="106">
        <v>5133</v>
      </c>
      <c r="B187" s="89" t="s">
        <v>612</v>
      </c>
      <c r="C187" s="88" t="s">
        <v>135</v>
      </c>
      <c r="D187" s="84">
        <f>SUM(E187:F187)</f>
        <v>26989.3747</v>
      </c>
      <c r="E187" s="84" t="s">
        <v>0</v>
      </c>
      <c r="F187" s="84">
        <v>26989.3747</v>
      </c>
      <c r="G187" s="84">
        <f>SUM(H187:I187)</f>
        <v>37464.3747</v>
      </c>
      <c r="H187" s="84" t="s">
        <v>0</v>
      </c>
      <c r="I187" s="84">
        <v>37464.3747</v>
      </c>
      <c r="J187" s="84">
        <f>SUM(K187:L187)</f>
        <v>9744.9959999999992</v>
      </c>
      <c r="K187" s="84" t="s">
        <v>0</v>
      </c>
      <c r="L187" s="108">
        <v>9744.9959999999992</v>
      </c>
    </row>
    <row r="188" spans="1:12" ht="26.25" customHeight="1" x14ac:dyDescent="0.2">
      <c r="A188" s="106">
        <v>5134</v>
      </c>
      <c r="B188" s="89" t="s">
        <v>495</v>
      </c>
      <c r="C188" s="88" t="s">
        <v>136</v>
      </c>
      <c r="D188" s="84">
        <f>SUM(E188:F188)</f>
        <v>545763.07299999997</v>
      </c>
      <c r="E188" s="84" t="s">
        <v>0</v>
      </c>
      <c r="F188" s="84">
        <v>545763.07299999997</v>
      </c>
      <c r="G188" s="84">
        <f>SUM(H188:I188)</f>
        <v>940056.82129999995</v>
      </c>
      <c r="H188" s="84" t="s">
        <v>0</v>
      </c>
      <c r="I188" s="84">
        <v>940056.82129999995</v>
      </c>
      <c r="J188" s="84">
        <f>SUM(K188:L188)</f>
        <v>229205.90600000002</v>
      </c>
      <c r="K188" s="84" t="s">
        <v>0</v>
      </c>
      <c r="L188" s="108">
        <v>229205.90600000002</v>
      </c>
    </row>
    <row r="189" spans="1:12" ht="19.5" customHeight="1" x14ac:dyDescent="0.2">
      <c r="A189" s="106">
        <v>5200</v>
      </c>
      <c r="B189" s="116" t="s">
        <v>483</v>
      </c>
      <c r="C189" s="88" t="s">
        <v>55</v>
      </c>
      <c r="D189" s="84">
        <f>SUM(D191:D194)</f>
        <v>91070</v>
      </c>
      <c r="E189" s="84" t="s">
        <v>37</v>
      </c>
      <c r="F189" s="84">
        <f>SUM(F191:F194)</f>
        <v>91070</v>
      </c>
      <c r="G189" s="84">
        <f>SUM(G191:G194)</f>
        <v>99112.987699999998</v>
      </c>
      <c r="H189" s="84" t="s">
        <v>37</v>
      </c>
      <c r="I189" s="84">
        <f>SUM(I191:I194)</f>
        <v>99112.987699999998</v>
      </c>
      <c r="J189" s="84">
        <f>SUM(J191:J194)</f>
        <v>10614.7996</v>
      </c>
      <c r="K189" s="84" t="s">
        <v>37</v>
      </c>
      <c r="L189" s="108">
        <f>SUM(L191:L194)</f>
        <v>10614.7996</v>
      </c>
    </row>
    <row r="190" spans="1:12" x14ac:dyDescent="0.2">
      <c r="A190" s="106"/>
      <c r="B190" s="85" t="s">
        <v>511</v>
      </c>
      <c r="C190" s="91"/>
      <c r="D190" s="84"/>
      <c r="E190" s="84"/>
      <c r="F190" s="84"/>
      <c r="G190" s="84"/>
      <c r="H190" s="84"/>
      <c r="I190" s="84"/>
      <c r="J190" s="84"/>
      <c r="K190" s="84"/>
      <c r="L190" s="108"/>
    </row>
    <row r="191" spans="1:12" ht="38.25" customHeight="1" x14ac:dyDescent="0.2">
      <c r="A191" s="106">
        <v>5211</v>
      </c>
      <c r="B191" s="89" t="s">
        <v>613</v>
      </c>
      <c r="C191" s="88" t="s">
        <v>137</v>
      </c>
      <c r="D191" s="84">
        <f>SUM(E191:F191)</f>
        <v>0</v>
      </c>
      <c r="E191" s="84" t="s">
        <v>37</v>
      </c>
      <c r="F191" s="84">
        <v>0</v>
      </c>
      <c r="G191" s="84">
        <f>SUM(H191:I191)</f>
        <v>0</v>
      </c>
      <c r="H191" s="84" t="s">
        <v>37</v>
      </c>
      <c r="I191" s="84">
        <v>0</v>
      </c>
      <c r="J191" s="84">
        <f>SUM(K191:L191)</f>
        <v>0</v>
      </c>
      <c r="K191" s="84" t="s">
        <v>37</v>
      </c>
      <c r="L191" s="108">
        <v>0</v>
      </c>
    </row>
    <row r="192" spans="1:12" ht="17.25" customHeight="1" x14ac:dyDescent="0.2">
      <c r="A192" s="106">
        <v>5221</v>
      </c>
      <c r="B192" s="89" t="s">
        <v>552</v>
      </c>
      <c r="C192" s="88" t="s">
        <v>138</v>
      </c>
      <c r="D192" s="84">
        <f>SUM(E192:F192)</f>
        <v>91070</v>
      </c>
      <c r="E192" s="84" t="s">
        <v>37</v>
      </c>
      <c r="F192" s="84">
        <v>91070</v>
      </c>
      <c r="G192" s="84">
        <f>SUM(H192:I192)</f>
        <v>99112.987699999998</v>
      </c>
      <c r="H192" s="84" t="s">
        <v>37</v>
      </c>
      <c r="I192" s="84">
        <v>99112.987699999998</v>
      </c>
      <c r="J192" s="84">
        <f>SUM(K192:L192)</f>
        <v>10614.7996</v>
      </c>
      <c r="K192" s="84" t="s">
        <v>37</v>
      </c>
      <c r="L192" s="108">
        <v>10614.7996</v>
      </c>
    </row>
    <row r="193" spans="1:12" ht="24.75" customHeight="1" x14ac:dyDescent="0.2">
      <c r="A193" s="106">
        <v>5231</v>
      </c>
      <c r="B193" s="89" t="s">
        <v>614</v>
      </c>
      <c r="C193" s="88" t="s">
        <v>139</v>
      </c>
      <c r="D193" s="84">
        <f>SUM(E193:F193)</f>
        <v>0</v>
      </c>
      <c r="E193" s="84" t="s">
        <v>37</v>
      </c>
      <c r="F193" s="84">
        <v>0</v>
      </c>
      <c r="G193" s="84">
        <f>SUM(H193:I193)</f>
        <v>0</v>
      </c>
      <c r="H193" s="84" t="s">
        <v>37</v>
      </c>
      <c r="I193" s="84">
        <v>0</v>
      </c>
      <c r="J193" s="84">
        <f>SUM(K193:L193)</f>
        <v>0</v>
      </c>
      <c r="K193" s="84" t="s">
        <v>37</v>
      </c>
      <c r="L193" s="108">
        <v>0</v>
      </c>
    </row>
    <row r="194" spans="1:12" ht="27.75" customHeight="1" x14ac:dyDescent="0.2">
      <c r="A194" s="106">
        <v>5241</v>
      </c>
      <c r="B194" s="89" t="s">
        <v>496</v>
      </c>
      <c r="C194" s="88" t="s">
        <v>140</v>
      </c>
      <c r="D194" s="84">
        <f>SUM(E194:F194)</f>
        <v>0</v>
      </c>
      <c r="E194" s="84" t="s">
        <v>37</v>
      </c>
      <c r="F194" s="84">
        <v>0</v>
      </c>
      <c r="G194" s="84">
        <f>SUM(H194:I194)</f>
        <v>0</v>
      </c>
      <c r="H194" s="84" t="s">
        <v>37</v>
      </c>
      <c r="I194" s="84">
        <v>0</v>
      </c>
      <c r="J194" s="84">
        <f>SUM(K194:L194)</f>
        <v>0</v>
      </c>
      <c r="K194" s="84" t="s">
        <v>37</v>
      </c>
      <c r="L194" s="108">
        <v>0</v>
      </c>
    </row>
    <row r="195" spans="1:12" ht="27" customHeight="1" x14ac:dyDescent="0.2">
      <c r="A195" s="106">
        <v>5300</v>
      </c>
      <c r="B195" s="116" t="s">
        <v>572</v>
      </c>
      <c r="C195" s="88" t="s">
        <v>55</v>
      </c>
      <c r="D195" s="84">
        <f>SUM(D197)</f>
        <v>0</v>
      </c>
      <c r="E195" s="84" t="s">
        <v>37</v>
      </c>
      <c r="F195" s="84">
        <f>SUM(F197)</f>
        <v>0</v>
      </c>
      <c r="G195" s="84">
        <f>SUM(G197)</f>
        <v>0</v>
      </c>
      <c r="H195" s="84" t="s">
        <v>37</v>
      </c>
      <c r="I195" s="84">
        <f>SUM(I197)</f>
        <v>0</v>
      </c>
      <c r="J195" s="84">
        <f>SUM(J197)</f>
        <v>0</v>
      </c>
      <c r="K195" s="84" t="s">
        <v>37</v>
      </c>
      <c r="L195" s="108">
        <f>SUM(L197)</f>
        <v>0</v>
      </c>
    </row>
    <row r="196" spans="1:12" x14ac:dyDescent="0.2">
      <c r="A196" s="106"/>
      <c r="B196" s="85" t="s">
        <v>511</v>
      </c>
      <c r="C196" s="91"/>
      <c r="D196" s="84"/>
      <c r="E196" s="84"/>
      <c r="F196" s="84"/>
      <c r="G196" s="84"/>
      <c r="H196" s="84"/>
      <c r="I196" s="84"/>
      <c r="J196" s="84"/>
      <c r="K196" s="84"/>
      <c r="L196" s="108"/>
    </row>
    <row r="197" spans="1:12" ht="23.25" customHeight="1" x14ac:dyDescent="0.2">
      <c r="A197" s="106">
        <v>5311</v>
      </c>
      <c r="B197" s="89" t="s">
        <v>615</v>
      </c>
      <c r="C197" s="88" t="s">
        <v>141</v>
      </c>
      <c r="D197" s="84">
        <f>SUM(E197:F197)</f>
        <v>0</v>
      </c>
      <c r="E197" s="84" t="s">
        <v>37</v>
      </c>
      <c r="F197" s="84">
        <v>0</v>
      </c>
      <c r="G197" s="84">
        <f>SUM(H197:I197)</f>
        <v>0</v>
      </c>
      <c r="H197" s="84" t="s">
        <v>37</v>
      </c>
      <c r="I197" s="84">
        <v>0</v>
      </c>
      <c r="J197" s="84">
        <f>SUM(K197:L197)</f>
        <v>0</v>
      </c>
      <c r="K197" s="84" t="s">
        <v>37</v>
      </c>
      <c r="L197" s="108">
        <v>0</v>
      </c>
    </row>
    <row r="198" spans="1:12" ht="27" x14ac:dyDescent="0.2">
      <c r="A198" s="106">
        <v>5400</v>
      </c>
      <c r="B198" s="116" t="s">
        <v>687</v>
      </c>
      <c r="C198" s="88" t="s">
        <v>55</v>
      </c>
      <c r="D198" s="84">
        <f>SUM(D200:D203)</f>
        <v>10560</v>
      </c>
      <c r="E198" s="84" t="s">
        <v>37</v>
      </c>
      <c r="F198" s="84">
        <f>SUM(F200:F203)</f>
        <v>10560</v>
      </c>
      <c r="G198" s="84">
        <f>SUM(G200:G203)</f>
        <v>10103.469000000001</v>
      </c>
      <c r="H198" s="84" t="s">
        <v>37</v>
      </c>
      <c r="I198" s="84">
        <f>SUM(I200:I203)</f>
        <v>10103.469000000001</v>
      </c>
      <c r="J198" s="84">
        <f>SUM(J200:J203)</f>
        <v>2590</v>
      </c>
      <c r="K198" s="84" t="s">
        <v>37</v>
      </c>
      <c r="L198" s="108">
        <f>SUM(L200:L203)</f>
        <v>2590</v>
      </c>
    </row>
    <row r="199" spans="1:12" x14ac:dyDescent="0.2">
      <c r="A199" s="106"/>
      <c r="B199" s="85" t="s">
        <v>511</v>
      </c>
      <c r="C199" s="91"/>
      <c r="D199" s="84"/>
      <c r="E199" s="84"/>
      <c r="F199" s="84"/>
      <c r="G199" s="84"/>
      <c r="H199" s="84"/>
      <c r="I199" s="84"/>
      <c r="J199" s="84"/>
      <c r="K199" s="84"/>
      <c r="L199" s="108"/>
    </row>
    <row r="200" spans="1:12" x14ac:dyDescent="0.2">
      <c r="A200" s="106">
        <v>5411</v>
      </c>
      <c r="B200" s="89" t="s">
        <v>472</v>
      </c>
      <c r="C200" s="88" t="s">
        <v>142</v>
      </c>
      <c r="D200" s="84">
        <f>SUM(E200:F200)</f>
        <v>10560</v>
      </c>
      <c r="E200" s="84" t="s">
        <v>37</v>
      </c>
      <c r="F200" s="84">
        <v>10560</v>
      </c>
      <c r="G200" s="84">
        <f>SUM(H200:I200)</f>
        <v>7103.4690000000001</v>
      </c>
      <c r="H200" s="84" t="s">
        <v>37</v>
      </c>
      <c r="I200" s="84">
        <v>7103.4690000000001</v>
      </c>
      <c r="J200" s="84">
        <f>SUM(K200:L200)</f>
        <v>2590</v>
      </c>
      <c r="K200" s="84" t="s">
        <v>37</v>
      </c>
      <c r="L200" s="108">
        <v>2590</v>
      </c>
    </row>
    <row r="201" spans="1:12" ht="19.5" customHeight="1" x14ac:dyDescent="0.2">
      <c r="A201" s="106">
        <v>5421</v>
      </c>
      <c r="B201" s="89" t="s">
        <v>616</v>
      </c>
      <c r="C201" s="88" t="s">
        <v>143</v>
      </c>
      <c r="D201" s="84">
        <f>SUM(E201:F201)</f>
        <v>0</v>
      </c>
      <c r="E201" s="84" t="s">
        <v>37</v>
      </c>
      <c r="F201" s="84">
        <v>0</v>
      </c>
      <c r="G201" s="84">
        <f>SUM(H201:I201)</f>
        <v>3000</v>
      </c>
      <c r="H201" s="84" t="s">
        <v>37</v>
      </c>
      <c r="I201" s="84">
        <v>3000</v>
      </c>
      <c r="J201" s="84">
        <f>SUM(K201:L201)</f>
        <v>0</v>
      </c>
      <c r="K201" s="84" t="s">
        <v>37</v>
      </c>
      <c r="L201" s="108">
        <v>0</v>
      </c>
    </row>
    <row r="202" spans="1:12" ht="20.25" customHeight="1" x14ac:dyDescent="0.2">
      <c r="A202" s="106">
        <v>5431</v>
      </c>
      <c r="B202" s="89" t="s">
        <v>553</v>
      </c>
      <c r="C202" s="88" t="s">
        <v>144</v>
      </c>
      <c r="D202" s="84">
        <f>SUM(E202:F202)</f>
        <v>0</v>
      </c>
      <c r="E202" s="84" t="s">
        <v>37</v>
      </c>
      <c r="F202" s="84">
        <v>0</v>
      </c>
      <c r="G202" s="84">
        <f>SUM(H202:I202)</f>
        <v>0</v>
      </c>
      <c r="H202" s="84" t="s">
        <v>37</v>
      </c>
      <c r="I202" s="84">
        <v>0</v>
      </c>
      <c r="J202" s="84">
        <f>SUM(K202:L202)</f>
        <v>0</v>
      </c>
      <c r="K202" s="84" t="s">
        <v>37</v>
      </c>
      <c r="L202" s="108">
        <v>0</v>
      </c>
    </row>
    <row r="203" spans="1:12" ht="21.75" customHeight="1" x14ac:dyDescent="0.2">
      <c r="A203" s="106">
        <v>5441</v>
      </c>
      <c r="B203" s="85" t="s">
        <v>554</v>
      </c>
      <c r="C203" s="88" t="s">
        <v>145</v>
      </c>
      <c r="D203" s="84">
        <f>SUM(E203:F203)</f>
        <v>0</v>
      </c>
      <c r="E203" s="84" t="s">
        <v>37</v>
      </c>
      <c r="F203" s="84">
        <v>0</v>
      </c>
      <c r="G203" s="84">
        <f>SUM(H203:I203)</f>
        <v>0</v>
      </c>
      <c r="H203" s="84" t="s">
        <v>37</v>
      </c>
      <c r="I203" s="84">
        <v>0</v>
      </c>
      <c r="J203" s="84">
        <f>SUM(K203:L203)</f>
        <v>0</v>
      </c>
      <c r="K203" s="84" t="s">
        <v>37</v>
      </c>
      <c r="L203" s="108">
        <v>0</v>
      </c>
    </row>
    <row r="204" spans="1:12" ht="33.75" customHeight="1" x14ac:dyDescent="0.2">
      <c r="A204" s="156" t="s">
        <v>146</v>
      </c>
      <c r="B204" s="89" t="s">
        <v>625</v>
      </c>
      <c r="C204" s="88" t="s">
        <v>55</v>
      </c>
      <c r="D204" s="84">
        <f>SUM(D206,D211,D219,D222)</f>
        <v>-5955961.5551999994</v>
      </c>
      <c r="E204" s="84" t="s">
        <v>147</v>
      </c>
      <c r="F204" s="84">
        <f>SUM(F206,F211,F219,F222)</f>
        <v>-5955961.5551999994</v>
      </c>
      <c r="G204" s="84">
        <f>SUM(G206,G211,G219,G222)</f>
        <v>-6635607.1751000006</v>
      </c>
      <c r="H204" s="84" t="s">
        <v>147</v>
      </c>
      <c r="I204" s="84">
        <f>SUM(I206,I211,I219,I222)</f>
        <v>-6635607.1751000006</v>
      </c>
      <c r="J204" s="84">
        <f>SUM(J206,J211,J219,J222)</f>
        <v>-3153941.6297000004</v>
      </c>
      <c r="K204" s="84" t="s">
        <v>147</v>
      </c>
      <c r="L204" s="108">
        <f>SUM(L206,L211,L219,L222)</f>
        <v>-3153941.6297000004</v>
      </c>
    </row>
    <row r="205" spans="1:12" x14ac:dyDescent="0.2">
      <c r="A205" s="156"/>
      <c r="B205" s="89" t="s">
        <v>241</v>
      </c>
      <c r="C205" s="88"/>
      <c r="D205" s="84"/>
      <c r="E205" s="84"/>
      <c r="F205" s="84"/>
      <c r="G205" s="84"/>
      <c r="H205" s="84"/>
      <c r="I205" s="84"/>
      <c r="J205" s="84"/>
      <c r="K205" s="84"/>
      <c r="L205" s="108"/>
    </row>
    <row r="206" spans="1:12" ht="39.75" customHeight="1" x14ac:dyDescent="0.2">
      <c r="A206" s="156" t="s">
        <v>148</v>
      </c>
      <c r="B206" s="89" t="s">
        <v>573</v>
      </c>
      <c r="C206" s="88" t="s">
        <v>55</v>
      </c>
      <c r="D206" s="84">
        <f>SUM(D208:D210)</f>
        <v>-470105.6483</v>
      </c>
      <c r="E206" s="84" t="s">
        <v>147</v>
      </c>
      <c r="F206" s="84">
        <f>SUM(F208:F210)</f>
        <v>-470105.6483</v>
      </c>
      <c r="G206" s="84">
        <f>SUM(G208:G210)</f>
        <v>-545232.88520000002</v>
      </c>
      <c r="H206" s="84" t="s">
        <v>147</v>
      </c>
      <c r="I206" s="84">
        <f>SUM(I208:I210)</f>
        <v>-545232.88520000002</v>
      </c>
      <c r="J206" s="84">
        <f>SUM(J208:J210)</f>
        <v>-563643.20549999992</v>
      </c>
      <c r="K206" s="84" t="s">
        <v>147</v>
      </c>
      <c r="L206" s="108">
        <f>SUM(L208:L210)</f>
        <v>-563643.20549999992</v>
      </c>
    </row>
    <row r="207" spans="1:12" x14ac:dyDescent="0.2">
      <c r="A207" s="156"/>
      <c r="B207" s="89" t="s">
        <v>241</v>
      </c>
      <c r="C207" s="88"/>
      <c r="D207" s="84"/>
      <c r="E207" s="84"/>
      <c r="F207" s="84"/>
      <c r="G207" s="84"/>
      <c r="H207" s="84"/>
      <c r="I207" s="84"/>
      <c r="J207" s="84"/>
      <c r="K207" s="84"/>
      <c r="L207" s="108"/>
    </row>
    <row r="208" spans="1:12" ht="21.75" customHeight="1" x14ac:dyDescent="0.2">
      <c r="A208" s="156" t="s">
        <v>149</v>
      </c>
      <c r="B208" s="116" t="s">
        <v>574</v>
      </c>
      <c r="C208" s="88" t="s">
        <v>150</v>
      </c>
      <c r="D208" s="84">
        <f>SUM(E208:F208)</f>
        <v>-365525</v>
      </c>
      <c r="E208" s="84" t="s">
        <v>0</v>
      </c>
      <c r="F208" s="84">
        <v>-365525</v>
      </c>
      <c r="G208" s="84">
        <f>SUM(H208:I208)</f>
        <v>-375525</v>
      </c>
      <c r="H208" s="84" t="s">
        <v>0</v>
      </c>
      <c r="I208" s="84">
        <v>-375525</v>
      </c>
      <c r="J208" s="84">
        <f>SUM(K208:L208)</f>
        <v>-440875.28029999998</v>
      </c>
      <c r="K208" s="84" t="s">
        <v>0</v>
      </c>
      <c r="L208" s="108">
        <v>-440875.28029999998</v>
      </c>
    </row>
    <row r="209" spans="1:12" s="90" customFormat="1" ht="24" customHeight="1" x14ac:dyDescent="0.2">
      <c r="A209" s="156" t="s">
        <v>151</v>
      </c>
      <c r="B209" s="116" t="s">
        <v>575</v>
      </c>
      <c r="C209" s="88" t="s">
        <v>152</v>
      </c>
      <c r="D209" s="84">
        <f>SUM(E209:F209)</f>
        <v>-2286</v>
      </c>
      <c r="E209" s="84" t="s">
        <v>0</v>
      </c>
      <c r="F209" s="84">
        <v>-2286</v>
      </c>
      <c r="G209" s="84">
        <f>SUM(H209:I209)</f>
        <v>-2286</v>
      </c>
      <c r="H209" s="84" t="s">
        <v>0</v>
      </c>
      <c r="I209" s="84">
        <v>-2286</v>
      </c>
      <c r="J209" s="84">
        <f>SUM(K209:L209)</f>
        <v>-1900.3</v>
      </c>
      <c r="K209" s="84" t="s">
        <v>0</v>
      </c>
      <c r="L209" s="108">
        <v>-1900.3</v>
      </c>
    </row>
    <row r="210" spans="1:12" ht="33.75" customHeight="1" x14ac:dyDescent="0.2">
      <c r="A210" s="157" t="s">
        <v>153</v>
      </c>
      <c r="B210" s="116" t="s">
        <v>576</v>
      </c>
      <c r="C210" s="88" t="s">
        <v>154</v>
      </c>
      <c r="D210" s="84">
        <f>SUM(E210:F210)</f>
        <v>-102294.6483</v>
      </c>
      <c r="E210" s="84" t="s">
        <v>147</v>
      </c>
      <c r="F210" s="84">
        <v>-102294.6483</v>
      </c>
      <c r="G210" s="84">
        <f>SUM(H210:I210)</f>
        <v>-167421.88519999999</v>
      </c>
      <c r="H210" s="84" t="s">
        <v>147</v>
      </c>
      <c r="I210" s="84">
        <v>-167421.88519999999</v>
      </c>
      <c r="J210" s="84">
        <f>SUM(K210:L210)</f>
        <v>-120867.62519999999</v>
      </c>
      <c r="K210" s="84" t="s">
        <v>147</v>
      </c>
      <c r="L210" s="108">
        <v>-120867.62519999999</v>
      </c>
    </row>
    <row r="211" spans="1:12" ht="31.5" customHeight="1" x14ac:dyDescent="0.2">
      <c r="A211" s="157" t="s">
        <v>155</v>
      </c>
      <c r="B211" s="89" t="s">
        <v>577</v>
      </c>
      <c r="C211" s="88" t="s">
        <v>55</v>
      </c>
      <c r="D211" s="84">
        <f>SUM(D213:D214)</f>
        <v>0</v>
      </c>
      <c r="E211" s="84" t="s">
        <v>147</v>
      </c>
      <c r="F211" s="84">
        <f>SUM(F213:F214)</f>
        <v>0</v>
      </c>
      <c r="G211" s="84">
        <f>SUM(G213:G214)</f>
        <v>0</v>
      </c>
      <c r="H211" s="84" t="s">
        <v>147</v>
      </c>
      <c r="I211" s="84">
        <f>SUM(I213:I214)</f>
        <v>0</v>
      </c>
      <c r="J211" s="84">
        <f>SUM(J213:J214)</f>
        <v>0</v>
      </c>
      <c r="K211" s="84" t="s">
        <v>147</v>
      </c>
      <c r="L211" s="108">
        <f>SUM(L213:L214)</f>
        <v>0</v>
      </c>
    </row>
    <row r="212" spans="1:12" x14ac:dyDescent="0.2">
      <c r="A212" s="157"/>
      <c r="B212" s="89" t="s">
        <v>241</v>
      </c>
      <c r="C212" s="88"/>
      <c r="D212" s="84"/>
      <c r="E212" s="84"/>
      <c r="F212" s="84"/>
      <c r="G212" s="84"/>
      <c r="H212" s="84"/>
      <c r="I212" s="84"/>
      <c r="J212" s="84"/>
      <c r="K212" s="84"/>
      <c r="L212" s="108"/>
    </row>
    <row r="213" spans="1:12" ht="34.5" customHeight="1" x14ac:dyDescent="0.2">
      <c r="A213" s="157" t="s">
        <v>156</v>
      </c>
      <c r="B213" s="116" t="s">
        <v>578</v>
      </c>
      <c r="C213" s="88" t="s">
        <v>157</v>
      </c>
      <c r="D213" s="84">
        <f>SUM(E213:F213)</f>
        <v>0</v>
      </c>
      <c r="E213" s="84" t="s">
        <v>147</v>
      </c>
      <c r="F213" s="84">
        <v>0</v>
      </c>
      <c r="G213" s="84">
        <f>SUM(H213:I213)</f>
        <v>0</v>
      </c>
      <c r="H213" s="84" t="s">
        <v>147</v>
      </c>
      <c r="I213" s="84">
        <v>0</v>
      </c>
      <c r="J213" s="84">
        <f>SUM(K213:L213)</f>
        <v>0</v>
      </c>
      <c r="K213" s="84" t="s">
        <v>147</v>
      </c>
      <c r="L213" s="108">
        <v>0</v>
      </c>
    </row>
    <row r="214" spans="1:12" ht="36" customHeight="1" x14ac:dyDescent="0.2">
      <c r="A214" s="157" t="s">
        <v>158</v>
      </c>
      <c r="B214" s="116" t="s">
        <v>579</v>
      </c>
      <c r="C214" s="88" t="s">
        <v>55</v>
      </c>
      <c r="D214" s="84">
        <f>SUM(D216:D218)</f>
        <v>0</v>
      </c>
      <c r="E214" s="84" t="s">
        <v>147</v>
      </c>
      <c r="F214" s="84">
        <f>SUM(F216:F218)</f>
        <v>0</v>
      </c>
      <c r="G214" s="84">
        <f>SUM(G216:G218)</f>
        <v>0</v>
      </c>
      <c r="H214" s="84" t="s">
        <v>147</v>
      </c>
      <c r="I214" s="84">
        <f>SUM(I216:I218)</f>
        <v>0</v>
      </c>
      <c r="J214" s="84">
        <f>SUM(J216:J218)</f>
        <v>0</v>
      </c>
      <c r="K214" s="84" t="s">
        <v>147</v>
      </c>
      <c r="L214" s="108">
        <f>SUM(L216:L218)</f>
        <v>0</v>
      </c>
    </row>
    <row r="215" spans="1:12" x14ac:dyDescent="0.2">
      <c r="A215" s="157"/>
      <c r="B215" s="89" t="s">
        <v>228</v>
      </c>
      <c r="C215" s="88"/>
      <c r="D215" s="84"/>
      <c r="E215" s="84"/>
      <c r="F215" s="84"/>
      <c r="G215" s="84"/>
      <c r="H215" s="84"/>
      <c r="I215" s="84"/>
      <c r="J215" s="84"/>
      <c r="K215" s="84"/>
      <c r="L215" s="108"/>
    </row>
    <row r="216" spans="1:12" ht="24.75" customHeight="1" x14ac:dyDescent="0.2">
      <c r="A216" s="157" t="s">
        <v>159</v>
      </c>
      <c r="B216" s="89" t="s">
        <v>617</v>
      </c>
      <c r="C216" s="88" t="s">
        <v>160</v>
      </c>
      <c r="D216" s="84">
        <f>SUM(E216:F216)</f>
        <v>0</v>
      </c>
      <c r="E216" s="84" t="s">
        <v>0</v>
      </c>
      <c r="F216" s="84">
        <v>0</v>
      </c>
      <c r="G216" s="84">
        <f>SUM(H216:I216)</f>
        <v>0</v>
      </c>
      <c r="H216" s="84" t="s">
        <v>0</v>
      </c>
      <c r="I216" s="84">
        <v>0</v>
      </c>
      <c r="J216" s="84">
        <f>SUM(K216:L216)</f>
        <v>0</v>
      </c>
      <c r="K216" s="84" t="s">
        <v>0</v>
      </c>
      <c r="L216" s="108">
        <v>0</v>
      </c>
    </row>
    <row r="217" spans="1:12" ht="33" customHeight="1" x14ac:dyDescent="0.2">
      <c r="A217" s="157" t="s">
        <v>161</v>
      </c>
      <c r="B217" s="89" t="s">
        <v>618</v>
      </c>
      <c r="C217" s="88" t="s">
        <v>162</v>
      </c>
      <c r="D217" s="84">
        <f>SUM(E217:F217)</f>
        <v>0</v>
      </c>
      <c r="E217" s="84" t="s">
        <v>147</v>
      </c>
      <c r="F217" s="84">
        <v>0</v>
      </c>
      <c r="G217" s="84">
        <f>SUM(H217:I217)</f>
        <v>0</v>
      </c>
      <c r="H217" s="84" t="s">
        <v>147</v>
      </c>
      <c r="I217" s="84">
        <v>0</v>
      </c>
      <c r="J217" s="84">
        <f>SUM(K217:L217)</f>
        <v>0</v>
      </c>
      <c r="K217" s="84" t="s">
        <v>147</v>
      </c>
      <c r="L217" s="108">
        <v>0</v>
      </c>
    </row>
    <row r="218" spans="1:12" ht="36.75" customHeight="1" x14ac:dyDescent="0.2">
      <c r="A218" s="157" t="s">
        <v>163</v>
      </c>
      <c r="B218" s="92" t="s">
        <v>619</v>
      </c>
      <c r="C218" s="88" t="s">
        <v>164</v>
      </c>
      <c r="D218" s="84">
        <f>SUM(E218:F218)</f>
        <v>0</v>
      </c>
      <c r="E218" s="84" t="s">
        <v>147</v>
      </c>
      <c r="F218" s="84">
        <v>0</v>
      </c>
      <c r="G218" s="84">
        <f>SUM(H218:I218)</f>
        <v>0</v>
      </c>
      <c r="H218" s="84" t="s">
        <v>147</v>
      </c>
      <c r="I218" s="84">
        <v>0</v>
      </c>
      <c r="J218" s="84">
        <f>SUM(K218:L218)</f>
        <v>0</v>
      </c>
      <c r="K218" s="84" t="s">
        <v>147</v>
      </c>
      <c r="L218" s="108">
        <v>0</v>
      </c>
    </row>
    <row r="219" spans="1:12" ht="33" customHeight="1" x14ac:dyDescent="0.2">
      <c r="A219" s="157" t="s">
        <v>165</v>
      </c>
      <c r="B219" s="89" t="s">
        <v>580</v>
      </c>
      <c r="C219" s="88" t="s">
        <v>55</v>
      </c>
      <c r="D219" s="84">
        <f>SUM(D221)</f>
        <v>0</v>
      </c>
      <c r="E219" s="84" t="s">
        <v>147</v>
      </c>
      <c r="F219" s="84">
        <f>SUM(F221)</f>
        <v>0</v>
      </c>
      <c r="G219" s="84">
        <f>SUM(G221)</f>
        <v>0</v>
      </c>
      <c r="H219" s="84" t="s">
        <v>147</v>
      </c>
      <c r="I219" s="84">
        <f>SUM(I221)</f>
        <v>0</v>
      </c>
      <c r="J219" s="84">
        <f>SUM(J221)</f>
        <v>0</v>
      </c>
      <c r="K219" s="84" t="s">
        <v>147</v>
      </c>
      <c r="L219" s="108">
        <f>SUM(L221)</f>
        <v>0</v>
      </c>
    </row>
    <row r="220" spans="1:12" x14ac:dyDescent="0.2">
      <c r="A220" s="157"/>
      <c r="B220" s="89" t="s">
        <v>241</v>
      </c>
      <c r="C220" s="88"/>
      <c r="D220" s="84"/>
      <c r="E220" s="84"/>
      <c r="F220" s="84"/>
      <c r="G220" s="84"/>
      <c r="H220" s="84"/>
      <c r="I220" s="84"/>
      <c r="J220" s="84"/>
      <c r="K220" s="84"/>
      <c r="L220" s="108"/>
    </row>
    <row r="221" spans="1:12" ht="27" x14ac:dyDescent="0.2">
      <c r="A221" s="157" t="s">
        <v>166</v>
      </c>
      <c r="B221" s="116" t="s">
        <v>581</v>
      </c>
      <c r="C221" s="88" t="s">
        <v>167</v>
      </c>
      <c r="D221" s="84">
        <f>SUM(E221:F221)</f>
        <v>0</v>
      </c>
      <c r="E221" s="84" t="s">
        <v>147</v>
      </c>
      <c r="F221" s="84">
        <v>0</v>
      </c>
      <c r="G221" s="84">
        <f>SUM(H221:I221)</f>
        <v>0</v>
      </c>
      <c r="H221" s="84" t="s">
        <v>147</v>
      </c>
      <c r="I221" s="84">
        <v>0</v>
      </c>
      <c r="J221" s="84">
        <f>SUM(K221:L221)</f>
        <v>0</v>
      </c>
      <c r="K221" s="84" t="s">
        <v>147</v>
      </c>
      <c r="L221" s="108">
        <v>0</v>
      </c>
    </row>
    <row r="222" spans="1:12" ht="40.5" x14ac:dyDescent="0.2">
      <c r="A222" s="157" t="s">
        <v>168</v>
      </c>
      <c r="B222" s="89" t="s">
        <v>582</v>
      </c>
      <c r="C222" s="88" t="s">
        <v>55</v>
      </c>
      <c r="D222" s="84">
        <f>SUM(D224:D227)</f>
        <v>-5485855.9068999998</v>
      </c>
      <c r="E222" s="84" t="s">
        <v>147</v>
      </c>
      <c r="F222" s="84">
        <f>SUM(F224:F227)</f>
        <v>-5485855.9068999998</v>
      </c>
      <c r="G222" s="84">
        <f>SUM(G224:G227)</f>
        <v>-6090374.2899000002</v>
      </c>
      <c r="H222" s="84" t="s">
        <v>147</v>
      </c>
      <c r="I222" s="84">
        <f>SUM(I224:I227)</f>
        <v>-6090374.2899000002</v>
      </c>
      <c r="J222" s="84">
        <f>SUM(J224:J227)</f>
        <v>-2590298.4242000002</v>
      </c>
      <c r="K222" s="84" t="s">
        <v>147</v>
      </c>
      <c r="L222" s="108">
        <f>SUM(L224:L227)</f>
        <v>-2590298.4242000002</v>
      </c>
    </row>
    <row r="223" spans="1:12" ht="15" customHeight="1" x14ac:dyDescent="0.2">
      <c r="A223" s="157"/>
      <c r="B223" s="89" t="s">
        <v>241</v>
      </c>
      <c r="C223" s="88"/>
      <c r="D223" s="84"/>
      <c r="E223" s="84"/>
      <c r="F223" s="84"/>
      <c r="G223" s="84"/>
      <c r="H223" s="84"/>
      <c r="I223" s="84"/>
      <c r="J223" s="84"/>
      <c r="K223" s="84"/>
      <c r="L223" s="108"/>
    </row>
    <row r="224" spans="1:12" ht="20.25" customHeight="1" x14ac:dyDescent="0.2">
      <c r="A224" s="157" t="s">
        <v>169</v>
      </c>
      <c r="B224" s="116" t="s">
        <v>583</v>
      </c>
      <c r="C224" s="88" t="s">
        <v>170</v>
      </c>
      <c r="D224" s="84">
        <f>SUM(E224:F224)</f>
        <v>-5485855.9068999998</v>
      </c>
      <c r="E224" s="84" t="s">
        <v>147</v>
      </c>
      <c r="F224" s="84">
        <v>-5485855.9068999998</v>
      </c>
      <c r="G224" s="84">
        <f>SUM(H224:I224)</f>
        <v>-6090374.2899000002</v>
      </c>
      <c r="H224" s="84" t="s">
        <v>147</v>
      </c>
      <c r="I224" s="84">
        <v>-6090374.2899000002</v>
      </c>
      <c r="J224" s="84">
        <f>SUM(K224:L224)</f>
        <v>-2590298.4242000002</v>
      </c>
      <c r="K224" s="84" t="s">
        <v>147</v>
      </c>
      <c r="L224" s="108">
        <v>-2590298.4242000002</v>
      </c>
    </row>
    <row r="225" spans="1:12" ht="27.75" customHeight="1" x14ac:dyDescent="0.2">
      <c r="A225" s="157" t="s">
        <v>171</v>
      </c>
      <c r="B225" s="116" t="s">
        <v>622</v>
      </c>
      <c r="C225" s="88" t="s">
        <v>172</v>
      </c>
      <c r="D225" s="84">
        <f>SUM(E225:F225)</f>
        <v>0</v>
      </c>
      <c r="E225" s="84" t="s">
        <v>147</v>
      </c>
      <c r="F225" s="84">
        <v>0</v>
      </c>
      <c r="G225" s="84">
        <f>SUM(H225:I225)</f>
        <v>0</v>
      </c>
      <c r="H225" s="84" t="s">
        <v>147</v>
      </c>
      <c r="I225" s="84">
        <v>0</v>
      </c>
      <c r="J225" s="84">
        <f>SUM(K225:L225)</f>
        <v>0</v>
      </c>
      <c r="K225" s="84" t="s">
        <v>147</v>
      </c>
      <c r="L225" s="108">
        <v>0</v>
      </c>
    </row>
    <row r="226" spans="1:12" ht="35.25" customHeight="1" x14ac:dyDescent="0.2">
      <c r="A226" s="157" t="s">
        <v>173</v>
      </c>
      <c r="B226" s="116" t="s">
        <v>584</v>
      </c>
      <c r="C226" s="88" t="s">
        <v>174</v>
      </c>
      <c r="D226" s="84">
        <f>SUM(E226:F226)</f>
        <v>0</v>
      </c>
      <c r="E226" s="84" t="s">
        <v>147</v>
      </c>
      <c r="F226" s="84">
        <v>0</v>
      </c>
      <c r="G226" s="84">
        <f>SUM(H226:I226)</f>
        <v>0</v>
      </c>
      <c r="H226" s="84" t="s">
        <v>147</v>
      </c>
      <c r="I226" s="84">
        <v>0</v>
      </c>
      <c r="J226" s="84">
        <f>SUM(K226:L226)</f>
        <v>0</v>
      </c>
      <c r="K226" s="84" t="s">
        <v>147</v>
      </c>
      <c r="L226" s="108">
        <v>0</v>
      </c>
    </row>
    <row r="227" spans="1:12" ht="27" customHeight="1" thickBot="1" x14ac:dyDescent="0.25">
      <c r="A227" s="158" t="s">
        <v>175</v>
      </c>
      <c r="B227" s="163" t="s">
        <v>585</v>
      </c>
      <c r="C227" s="159" t="s">
        <v>176</v>
      </c>
      <c r="D227" s="160">
        <f>SUM(E227:F227)</f>
        <v>0</v>
      </c>
      <c r="E227" s="160" t="s">
        <v>147</v>
      </c>
      <c r="F227" s="160">
        <v>0</v>
      </c>
      <c r="G227" s="160">
        <f>SUM(H227:I227)</f>
        <v>0</v>
      </c>
      <c r="H227" s="160" t="s">
        <v>147</v>
      </c>
      <c r="I227" s="160">
        <v>0</v>
      </c>
      <c r="J227" s="160">
        <f>SUM(K227:L227)</f>
        <v>0</v>
      </c>
      <c r="K227" s="160" t="s">
        <v>147</v>
      </c>
      <c r="L227" s="109">
        <v>0</v>
      </c>
    </row>
  </sheetData>
  <mergeCells count="3">
    <mergeCell ref="B9:B11"/>
    <mergeCell ref="A9:A11"/>
    <mergeCell ref="C9:C11"/>
  </mergeCells>
  <pageMargins left="0.2" right="0.17" top="0.2" bottom="0.28000000000000003" header="0.17" footer="0.17"/>
  <pageSetup paperSize="9" scale="79" firstPageNumber="14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workbookViewId="0">
      <selection activeCell="J7" sqref="J7"/>
    </sheetView>
  </sheetViews>
  <sheetFormatPr defaultRowHeight="13.5" x14ac:dyDescent="0.2"/>
  <cols>
    <col min="1" max="1" width="5.5703125" style="38" customWidth="1"/>
    <col min="2" max="2" width="39" style="38" customWidth="1"/>
    <col min="3" max="3" width="14.140625" style="38" customWidth="1"/>
    <col min="4" max="4" width="13" style="38" customWidth="1"/>
    <col min="5" max="5" width="13.42578125" style="38" customWidth="1"/>
    <col min="6" max="6" width="14.28515625" style="38" bestFit="1" customWidth="1"/>
    <col min="7" max="7" width="12.28515625" style="38" customWidth="1"/>
    <col min="8" max="8" width="14.28515625" style="38" bestFit="1" customWidth="1"/>
    <col min="9" max="9" width="14.5703125" style="38" customWidth="1"/>
    <col min="10" max="10" width="13.5703125" style="38" bestFit="1" customWidth="1"/>
    <col min="11" max="11" width="14.5703125" style="38" customWidth="1"/>
    <col min="12" max="16384" width="9.140625" style="38"/>
  </cols>
  <sheetData>
    <row r="1" spans="1:12" s="26" customFormat="1" ht="14.25" x14ac:dyDescent="0.2">
      <c r="A1" s="32"/>
      <c r="B1" s="33"/>
      <c r="C1" s="33"/>
      <c r="D1" s="45"/>
      <c r="E1" s="33"/>
      <c r="F1" s="36"/>
      <c r="G1" s="33"/>
      <c r="H1" s="33"/>
      <c r="I1" s="33"/>
      <c r="J1" s="33"/>
      <c r="K1" s="33" t="s">
        <v>194</v>
      </c>
    </row>
    <row r="2" spans="1:12" s="26" customFormat="1" ht="17.25" x14ac:dyDescent="0.2">
      <c r="A2" s="28" t="s">
        <v>198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s="26" customFormat="1" ht="24" customHeight="1" x14ac:dyDescent="0.2">
      <c r="A3" s="28" t="s">
        <v>202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s="26" customFormat="1" ht="25.5" customHeight="1" x14ac:dyDescent="0.2">
      <c r="A4" s="29" t="s">
        <v>701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3"/>
    </row>
    <row r="5" spans="1:12" s="26" customFormat="1" ht="17.25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s="26" customFormat="1" ht="18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thickBot="1" x14ac:dyDescent="0.25">
      <c r="A7" s="45"/>
      <c r="B7" s="45"/>
      <c r="C7" s="45"/>
      <c r="D7" s="45"/>
      <c r="E7" s="36"/>
      <c r="F7" s="36"/>
      <c r="G7" s="36"/>
      <c r="H7" s="36"/>
      <c r="I7" s="36"/>
      <c r="J7" s="36" t="s">
        <v>214</v>
      </c>
      <c r="K7" s="47"/>
    </row>
    <row r="8" spans="1:12" ht="29.25" customHeight="1" thickBot="1" x14ac:dyDescent="0.25">
      <c r="A8" s="244" t="s">
        <v>195</v>
      </c>
      <c r="B8" s="265"/>
      <c r="C8" s="48" t="s">
        <v>196</v>
      </c>
      <c r="D8" s="48"/>
      <c r="E8" s="49"/>
      <c r="F8" s="50" t="s">
        <v>197</v>
      </c>
      <c r="G8" s="48"/>
      <c r="H8" s="49"/>
      <c r="I8" s="51" t="s">
        <v>201</v>
      </c>
      <c r="J8" s="52"/>
      <c r="K8" s="53"/>
    </row>
    <row r="9" spans="1:12" ht="30" customHeight="1" thickBot="1" x14ac:dyDescent="0.25">
      <c r="A9" s="245"/>
      <c r="B9" s="266"/>
      <c r="C9" s="54" t="s">
        <v>190</v>
      </c>
      <c r="D9" s="55" t="s">
        <v>199</v>
      </c>
      <c r="E9" s="56"/>
      <c r="F9" s="44" t="s">
        <v>190</v>
      </c>
      <c r="G9" s="57" t="s">
        <v>199</v>
      </c>
      <c r="H9" s="58"/>
      <c r="I9" s="44" t="s">
        <v>190</v>
      </c>
      <c r="J9" s="57" t="s">
        <v>199</v>
      </c>
      <c r="K9" s="58"/>
    </row>
    <row r="10" spans="1:12" ht="42.75" customHeight="1" thickBot="1" x14ac:dyDescent="0.25">
      <c r="A10" s="246"/>
      <c r="B10" s="267"/>
      <c r="C10" s="59" t="s">
        <v>191</v>
      </c>
      <c r="D10" s="60" t="s">
        <v>200</v>
      </c>
      <c r="E10" s="60" t="s">
        <v>204</v>
      </c>
      <c r="F10" s="61" t="s">
        <v>192</v>
      </c>
      <c r="G10" s="60" t="s">
        <v>200</v>
      </c>
      <c r="H10" s="60" t="s">
        <v>204</v>
      </c>
      <c r="I10" s="61" t="s">
        <v>193</v>
      </c>
      <c r="J10" s="60" t="s">
        <v>200</v>
      </c>
      <c r="K10" s="60" t="s">
        <v>204</v>
      </c>
    </row>
    <row r="11" spans="1:12" ht="22.5" customHeight="1" thickBot="1" x14ac:dyDescent="0.25">
      <c r="A11" s="150">
        <v>1</v>
      </c>
      <c r="B11" s="150">
        <v>2</v>
      </c>
      <c r="C11" s="61">
        <v>3</v>
      </c>
      <c r="D11" s="62">
        <v>4</v>
      </c>
      <c r="E11" s="63">
        <v>5</v>
      </c>
      <c r="F11" s="61">
        <v>6</v>
      </c>
      <c r="G11" s="62">
        <v>7</v>
      </c>
      <c r="H11" s="63">
        <v>8</v>
      </c>
      <c r="I11" s="61">
        <v>9</v>
      </c>
      <c r="J11" s="62">
        <v>10</v>
      </c>
      <c r="K11" s="63">
        <v>11</v>
      </c>
    </row>
    <row r="12" spans="1:12" ht="30" customHeight="1" thickBot="1" x14ac:dyDescent="0.25">
      <c r="A12" s="64">
        <v>7000</v>
      </c>
      <c r="B12" s="65" t="s">
        <v>203</v>
      </c>
      <c r="C12" s="66">
        <f>SUM(D12:E12)</f>
        <v>-7834840.0340000037</v>
      </c>
      <c r="D12" s="66">
        <f>Ekamutner!E12-'Gorcarnakan caxs'!G13</f>
        <v>-214281.8628000021</v>
      </c>
      <c r="E12" s="66">
        <f>Ekamutner!F12-'Gorcarnakan caxs'!H13</f>
        <v>-7620558.1712000016</v>
      </c>
      <c r="F12" s="66">
        <f>SUM(G12:H12)</f>
        <v>-18357045.057900004</v>
      </c>
      <c r="G12" s="66">
        <f>Ekamutner!H12-'Gorcarnakan caxs'!J13</f>
        <v>-347389.9932000041</v>
      </c>
      <c r="H12" s="66">
        <f>Ekamutner!I12-'Gorcarnakan caxs'!K13</f>
        <v>-18009655.0647</v>
      </c>
      <c r="I12" s="66">
        <f>SUM(J12:K12)</f>
        <v>11698907.770700008</v>
      </c>
      <c r="J12" s="66">
        <f>Ekamutner!K12-'Gorcarnakan caxs'!M13</f>
        <v>11034843.592400007</v>
      </c>
      <c r="K12" s="66">
        <f>Ekamutner!L12-'Gorcarnakan caxs'!N13</f>
        <v>664064.17830000026</v>
      </c>
    </row>
    <row r="13" spans="1:12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2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s="68" customFormat="1" ht="33" customHeigh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31" spans="1:11" x14ac:dyDescent="0.2">
      <c r="A31" s="69"/>
      <c r="B31" s="70"/>
      <c r="C31" s="71"/>
    </row>
    <row r="32" spans="1:11" x14ac:dyDescent="0.2">
      <c r="A32" s="69"/>
      <c r="B32" s="72"/>
      <c r="C32" s="71"/>
    </row>
    <row r="33" spans="1:3" x14ac:dyDescent="0.2">
      <c r="A33" s="69"/>
      <c r="B33" s="70"/>
      <c r="C33" s="71"/>
    </row>
    <row r="34" spans="1:3" x14ac:dyDescent="0.2">
      <c r="A34" s="69"/>
      <c r="B34" s="70"/>
      <c r="C34" s="71"/>
    </row>
    <row r="35" spans="1:3" x14ac:dyDescent="0.2">
      <c r="A35" s="69"/>
      <c r="B35" s="70"/>
      <c r="C35" s="71"/>
    </row>
    <row r="36" spans="1:3" x14ac:dyDescent="0.2">
      <c r="A36" s="69"/>
      <c r="B36" s="70"/>
      <c r="C36" s="71"/>
    </row>
    <row r="37" spans="1:3" x14ac:dyDescent="0.2">
      <c r="B37" s="70"/>
      <c r="C37" s="71"/>
    </row>
    <row r="38" spans="1:3" x14ac:dyDescent="0.2">
      <c r="B38" s="70"/>
      <c r="C38" s="71"/>
    </row>
    <row r="39" spans="1:3" x14ac:dyDescent="0.2">
      <c r="B39" s="70"/>
      <c r="C39" s="71"/>
    </row>
    <row r="40" spans="1:3" x14ac:dyDescent="0.2">
      <c r="B40" s="70"/>
      <c r="C40" s="71"/>
    </row>
    <row r="41" spans="1:3" x14ac:dyDescent="0.2">
      <c r="B41" s="70"/>
      <c r="C41" s="71"/>
    </row>
    <row r="42" spans="1:3" x14ac:dyDescent="0.2">
      <c r="B42" s="70"/>
      <c r="C42" s="71"/>
    </row>
    <row r="43" spans="1:3" x14ac:dyDescent="0.2">
      <c r="B43" s="70"/>
      <c r="C43" s="71"/>
    </row>
    <row r="44" spans="1:3" x14ac:dyDescent="0.2">
      <c r="B44" s="70"/>
      <c r="C44" s="71"/>
    </row>
    <row r="45" spans="1:3" x14ac:dyDescent="0.2">
      <c r="B45" s="70"/>
      <c r="C45" s="71"/>
    </row>
    <row r="46" spans="1:3" x14ac:dyDescent="0.2">
      <c r="B46" s="70"/>
      <c r="C46" s="71"/>
    </row>
    <row r="47" spans="1:3" x14ac:dyDescent="0.2">
      <c r="B47" s="70"/>
      <c r="C47" s="71"/>
    </row>
    <row r="48" spans="1:3" x14ac:dyDescent="0.2">
      <c r="B48" s="73"/>
    </row>
    <row r="49" spans="2:2" x14ac:dyDescent="0.2">
      <c r="B49" s="73"/>
    </row>
    <row r="50" spans="2:2" x14ac:dyDescent="0.2">
      <c r="B50" s="73"/>
    </row>
    <row r="51" spans="2:2" x14ac:dyDescent="0.2">
      <c r="B51" s="73"/>
    </row>
    <row r="52" spans="2:2" x14ac:dyDescent="0.2">
      <c r="B52" s="73"/>
    </row>
    <row r="53" spans="2:2" x14ac:dyDescent="0.2">
      <c r="B53" s="73"/>
    </row>
    <row r="54" spans="2:2" x14ac:dyDescent="0.2">
      <c r="B54" s="73"/>
    </row>
    <row r="55" spans="2:2" x14ac:dyDescent="0.2">
      <c r="B55" s="73"/>
    </row>
    <row r="56" spans="2:2" x14ac:dyDescent="0.2">
      <c r="B56" s="73"/>
    </row>
    <row r="57" spans="2:2" x14ac:dyDescent="0.2">
      <c r="B57" s="73"/>
    </row>
    <row r="58" spans="2:2" x14ac:dyDescent="0.2">
      <c r="B58" s="73"/>
    </row>
    <row r="59" spans="2:2" x14ac:dyDescent="0.2">
      <c r="B59" s="73"/>
    </row>
    <row r="60" spans="2:2" x14ac:dyDescent="0.2">
      <c r="B60" s="73"/>
    </row>
    <row r="61" spans="2:2" x14ac:dyDescent="0.2">
      <c r="B61" s="73"/>
    </row>
    <row r="62" spans="2:2" x14ac:dyDescent="0.2">
      <c r="B62" s="73"/>
    </row>
    <row r="63" spans="2:2" x14ac:dyDescent="0.2">
      <c r="B63" s="73"/>
    </row>
    <row r="64" spans="2:2" x14ac:dyDescent="0.2">
      <c r="B64" s="73"/>
    </row>
    <row r="65" spans="2:2" x14ac:dyDescent="0.2">
      <c r="B65" s="73"/>
    </row>
    <row r="66" spans="2:2" x14ac:dyDescent="0.2">
      <c r="B66" s="73"/>
    </row>
    <row r="67" spans="2:2" x14ac:dyDescent="0.2">
      <c r="B67" s="73"/>
    </row>
    <row r="68" spans="2:2" x14ac:dyDescent="0.2">
      <c r="B68" s="73"/>
    </row>
    <row r="69" spans="2:2" x14ac:dyDescent="0.2">
      <c r="B69" s="73"/>
    </row>
    <row r="70" spans="2:2" x14ac:dyDescent="0.2">
      <c r="B70" s="73"/>
    </row>
    <row r="71" spans="2:2" x14ac:dyDescent="0.2">
      <c r="B71" s="73"/>
    </row>
    <row r="72" spans="2:2" x14ac:dyDescent="0.2">
      <c r="B72" s="73"/>
    </row>
    <row r="73" spans="2:2" x14ac:dyDescent="0.2">
      <c r="B73" s="73"/>
    </row>
    <row r="74" spans="2:2" x14ac:dyDescent="0.2">
      <c r="B74" s="73"/>
    </row>
    <row r="75" spans="2:2" x14ac:dyDescent="0.2">
      <c r="B75" s="73"/>
    </row>
    <row r="76" spans="2:2" x14ac:dyDescent="0.2">
      <c r="B76" s="73"/>
    </row>
    <row r="77" spans="2:2" x14ac:dyDescent="0.2">
      <c r="B77" s="73"/>
    </row>
    <row r="78" spans="2:2" x14ac:dyDescent="0.2">
      <c r="B78" s="73"/>
    </row>
    <row r="79" spans="2:2" x14ac:dyDescent="0.2">
      <c r="B79" s="73"/>
    </row>
    <row r="80" spans="2:2" x14ac:dyDescent="0.2">
      <c r="B80" s="73"/>
    </row>
    <row r="81" spans="2:2" x14ac:dyDescent="0.2">
      <c r="B81" s="73"/>
    </row>
    <row r="82" spans="2:2" x14ac:dyDescent="0.2">
      <c r="B82" s="73"/>
    </row>
    <row r="83" spans="2:2" x14ac:dyDescent="0.2">
      <c r="B83" s="73"/>
    </row>
    <row r="84" spans="2:2" x14ac:dyDescent="0.2">
      <c r="B84" s="73"/>
    </row>
    <row r="85" spans="2:2" x14ac:dyDescent="0.2">
      <c r="B85" s="73"/>
    </row>
    <row r="86" spans="2:2" x14ac:dyDescent="0.2">
      <c r="B86" s="73"/>
    </row>
    <row r="87" spans="2:2" x14ac:dyDescent="0.2">
      <c r="B87" s="73"/>
    </row>
    <row r="88" spans="2:2" x14ac:dyDescent="0.2">
      <c r="B88" s="73"/>
    </row>
    <row r="89" spans="2:2" x14ac:dyDescent="0.2">
      <c r="B89" s="73"/>
    </row>
    <row r="90" spans="2:2" x14ac:dyDescent="0.2">
      <c r="B90" s="73"/>
    </row>
    <row r="91" spans="2:2" x14ac:dyDescent="0.2">
      <c r="B91" s="73"/>
    </row>
    <row r="92" spans="2:2" x14ac:dyDescent="0.2">
      <c r="B92" s="73"/>
    </row>
    <row r="93" spans="2:2" x14ac:dyDescent="0.2">
      <c r="B93" s="73"/>
    </row>
    <row r="94" spans="2:2" x14ac:dyDescent="0.2">
      <c r="B94" s="73"/>
    </row>
    <row r="95" spans="2:2" x14ac:dyDescent="0.2">
      <c r="B95" s="73"/>
    </row>
    <row r="96" spans="2:2" x14ac:dyDescent="0.2">
      <c r="B96" s="73"/>
    </row>
    <row r="97" spans="2:2" x14ac:dyDescent="0.2">
      <c r="B97" s="73"/>
    </row>
    <row r="98" spans="2:2" x14ac:dyDescent="0.2">
      <c r="B98" s="73"/>
    </row>
    <row r="99" spans="2:2" x14ac:dyDescent="0.2">
      <c r="B99" s="73"/>
    </row>
    <row r="100" spans="2:2" x14ac:dyDescent="0.2">
      <c r="B100" s="73"/>
    </row>
    <row r="101" spans="2:2" x14ac:dyDescent="0.2">
      <c r="B101" s="73"/>
    </row>
    <row r="102" spans="2:2" x14ac:dyDescent="0.2">
      <c r="B102" s="73"/>
    </row>
    <row r="103" spans="2:2" x14ac:dyDescent="0.2">
      <c r="B103" s="73"/>
    </row>
    <row r="104" spans="2:2" x14ac:dyDescent="0.2">
      <c r="B104" s="73"/>
    </row>
    <row r="105" spans="2:2" x14ac:dyDescent="0.2">
      <c r="B105" s="73"/>
    </row>
    <row r="106" spans="2:2" x14ac:dyDescent="0.2">
      <c r="B106" s="73"/>
    </row>
    <row r="107" spans="2:2" x14ac:dyDescent="0.2">
      <c r="B107" s="73"/>
    </row>
    <row r="108" spans="2:2" x14ac:dyDescent="0.2">
      <c r="B108" s="73"/>
    </row>
    <row r="109" spans="2:2" x14ac:dyDescent="0.2">
      <c r="B109" s="73"/>
    </row>
    <row r="110" spans="2:2" x14ac:dyDescent="0.2">
      <c r="B110" s="73"/>
    </row>
    <row r="111" spans="2:2" x14ac:dyDescent="0.2">
      <c r="B111" s="73"/>
    </row>
    <row r="112" spans="2:2" x14ac:dyDescent="0.2">
      <c r="B112" s="73"/>
    </row>
    <row r="113" spans="2:2" x14ac:dyDescent="0.2">
      <c r="B113" s="73"/>
    </row>
    <row r="114" spans="2:2" x14ac:dyDescent="0.2">
      <c r="B114" s="73"/>
    </row>
    <row r="115" spans="2:2" x14ac:dyDescent="0.2">
      <c r="B115" s="73"/>
    </row>
    <row r="116" spans="2:2" x14ac:dyDescent="0.2">
      <c r="B116" s="73"/>
    </row>
    <row r="117" spans="2:2" x14ac:dyDescent="0.2">
      <c r="B117" s="73"/>
    </row>
    <row r="118" spans="2:2" x14ac:dyDescent="0.2">
      <c r="B118" s="73"/>
    </row>
    <row r="119" spans="2:2" x14ac:dyDescent="0.2">
      <c r="B119" s="73"/>
    </row>
    <row r="120" spans="2:2" x14ac:dyDescent="0.2">
      <c r="B120" s="73"/>
    </row>
    <row r="121" spans="2:2" x14ac:dyDescent="0.2">
      <c r="B121" s="73"/>
    </row>
    <row r="122" spans="2:2" x14ac:dyDescent="0.2">
      <c r="B122" s="73"/>
    </row>
    <row r="123" spans="2:2" x14ac:dyDescent="0.2">
      <c r="B123" s="73"/>
    </row>
    <row r="124" spans="2:2" x14ac:dyDescent="0.2">
      <c r="B124" s="73"/>
    </row>
    <row r="125" spans="2:2" x14ac:dyDescent="0.2">
      <c r="B125" s="73"/>
    </row>
    <row r="126" spans="2:2" x14ac:dyDescent="0.2">
      <c r="B126" s="73"/>
    </row>
    <row r="127" spans="2:2" x14ac:dyDescent="0.2">
      <c r="B127" s="73"/>
    </row>
    <row r="128" spans="2:2" x14ac:dyDescent="0.2">
      <c r="B128" s="73"/>
    </row>
    <row r="129" spans="2:2" x14ac:dyDescent="0.2">
      <c r="B129" s="73"/>
    </row>
    <row r="130" spans="2:2" x14ac:dyDescent="0.2">
      <c r="B130" s="73"/>
    </row>
    <row r="131" spans="2:2" x14ac:dyDescent="0.2">
      <c r="B131" s="73"/>
    </row>
    <row r="132" spans="2:2" x14ac:dyDescent="0.2">
      <c r="B132" s="73"/>
    </row>
    <row r="133" spans="2:2" x14ac:dyDescent="0.2">
      <c r="B133" s="73"/>
    </row>
    <row r="134" spans="2:2" x14ac:dyDescent="0.2">
      <c r="B134" s="73"/>
    </row>
    <row r="135" spans="2:2" x14ac:dyDescent="0.2">
      <c r="B135" s="73"/>
    </row>
    <row r="136" spans="2:2" x14ac:dyDescent="0.2">
      <c r="B136" s="73"/>
    </row>
    <row r="137" spans="2:2" x14ac:dyDescent="0.2">
      <c r="B137" s="73"/>
    </row>
    <row r="138" spans="2:2" x14ac:dyDescent="0.2">
      <c r="B138" s="73"/>
    </row>
    <row r="139" spans="2:2" x14ac:dyDescent="0.2">
      <c r="B139" s="73"/>
    </row>
    <row r="140" spans="2:2" x14ac:dyDescent="0.2">
      <c r="B140" s="73"/>
    </row>
    <row r="141" spans="2:2" x14ac:dyDescent="0.2">
      <c r="B141" s="73"/>
    </row>
    <row r="142" spans="2:2" x14ac:dyDescent="0.2">
      <c r="B142" s="73"/>
    </row>
    <row r="143" spans="2:2" x14ac:dyDescent="0.2">
      <c r="B143" s="73"/>
    </row>
    <row r="144" spans="2:2" x14ac:dyDescent="0.2">
      <c r="B144" s="73"/>
    </row>
    <row r="145" spans="2:2" x14ac:dyDescent="0.2">
      <c r="B145" s="73"/>
    </row>
    <row r="146" spans="2:2" x14ac:dyDescent="0.2">
      <c r="B146" s="73"/>
    </row>
    <row r="147" spans="2:2" x14ac:dyDescent="0.2">
      <c r="B147" s="73"/>
    </row>
    <row r="148" spans="2:2" x14ac:dyDescent="0.2">
      <c r="B148" s="73"/>
    </row>
    <row r="149" spans="2:2" x14ac:dyDescent="0.2">
      <c r="B149" s="73"/>
    </row>
    <row r="150" spans="2:2" x14ac:dyDescent="0.2">
      <c r="B150" s="73"/>
    </row>
    <row r="151" spans="2:2" x14ac:dyDescent="0.2">
      <c r="B151" s="73"/>
    </row>
    <row r="152" spans="2:2" x14ac:dyDescent="0.2">
      <c r="B152" s="73"/>
    </row>
    <row r="153" spans="2:2" x14ac:dyDescent="0.2">
      <c r="B153" s="73"/>
    </row>
    <row r="154" spans="2:2" x14ac:dyDescent="0.2">
      <c r="B154" s="73"/>
    </row>
    <row r="155" spans="2:2" x14ac:dyDescent="0.2">
      <c r="B155" s="73"/>
    </row>
    <row r="156" spans="2:2" x14ac:dyDescent="0.2">
      <c r="B156" s="73"/>
    </row>
    <row r="157" spans="2:2" x14ac:dyDescent="0.2">
      <c r="B157" s="73"/>
    </row>
    <row r="158" spans="2:2" x14ac:dyDescent="0.2">
      <c r="B158" s="73"/>
    </row>
    <row r="159" spans="2:2" x14ac:dyDescent="0.2">
      <c r="B159" s="73"/>
    </row>
    <row r="160" spans="2:2" x14ac:dyDescent="0.2">
      <c r="B160" s="73"/>
    </row>
    <row r="161" spans="2:2" x14ac:dyDescent="0.2">
      <c r="B161" s="73"/>
    </row>
    <row r="162" spans="2:2" x14ac:dyDescent="0.2">
      <c r="B162" s="73"/>
    </row>
    <row r="163" spans="2:2" x14ac:dyDescent="0.2">
      <c r="B163" s="73"/>
    </row>
    <row r="164" spans="2:2" x14ac:dyDescent="0.2">
      <c r="B164" s="73"/>
    </row>
    <row r="165" spans="2:2" x14ac:dyDescent="0.2">
      <c r="B165" s="73"/>
    </row>
    <row r="166" spans="2:2" x14ac:dyDescent="0.2">
      <c r="B166" s="73"/>
    </row>
    <row r="167" spans="2:2" x14ac:dyDescent="0.2">
      <c r="B167" s="73"/>
    </row>
    <row r="168" spans="2:2" x14ac:dyDescent="0.2">
      <c r="B168" s="73"/>
    </row>
    <row r="169" spans="2:2" x14ac:dyDescent="0.2">
      <c r="B169" s="73"/>
    </row>
    <row r="170" spans="2:2" x14ac:dyDescent="0.2">
      <c r="B170" s="73"/>
    </row>
    <row r="171" spans="2:2" x14ac:dyDescent="0.2">
      <c r="B171" s="73"/>
    </row>
    <row r="172" spans="2:2" x14ac:dyDescent="0.2">
      <c r="B172" s="73"/>
    </row>
    <row r="173" spans="2:2" x14ac:dyDescent="0.2">
      <c r="B173" s="73"/>
    </row>
    <row r="174" spans="2:2" x14ac:dyDescent="0.2">
      <c r="B174" s="73"/>
    </row>
    <row r="175" spans="2:2" x14ac:dyDescent="0.2">
      <c r="B175" s="73"/>
    </row>
    <row r="176" spans="2:2" x14ac:dyDescent="0.2">
      <c r="B176" s="73"/>
    </row>
    <row r="177" spans="2:2" x14ac:dyDescent="0.2">
      <c r="B177" s="73"/>
    </row>
    <row r="178" spans="2:2" x14ac:dyDescent="0.2">
      <c r="B178" s="73"/>
    </row>
    <row r="179" spans="2:2" x14ac:dyDescent="0.2">
      <c r="B179" s="73"/>
    </row>
    <row r="180" spans="2:2" x14ac:dyDescent="0.2">
      <c r="B180" s="73"/>
    </row>
    <row r="181" spans="2:2" x14ac:dyDescent="0.2">
      <c r="B181" s="73"/>
    </row>
    <row r="182" spans="2:2" x14ac:dyDescent="0.2">
      <c r="B182" s="73"/>
    </row>
    <row r="183" spans="2:2" x14ac:dyDescent="0.2">
      <c r="B183" s="73"/>
    </row>
    <row r="184" spans="2:2" x14ac:dyDescent="0.2">
      <c r="B184" s="73"/>
    </row>
    <row r="185" spans="2:2" x14ac:dyDescent="0.2">
      <c r="B185" s="73"/>
    </row>
    <row r="186" spans="2:2" x14ac:dyDescent="0.2">
      <c r="B186" s="73"/>
    </row>
    <row r="187" spans="2:2" x14ac:dyDescent="0.2">
      <c r="B187" s="73"/>
    </row>
    <row r="188" spans="2:2" x14ac:dyDescent="0.2">
      <c r="B188" s="73"/>
    </row>
    <row r="189" spans="2:2" x14ac:dyDescent="0.2">
      <c r="B189" s="73"/>
    </row>
    <row r="190" spans="2:2" x14ac:dyDescent="0.2">
      <c r="B190" s="73"/>
    </row>
    <row r="191" spans="2:2" x14ac:dyDescent="0.2">
      <c r="B191" s="73"/>
    </row>
    <row r="192" spans="2:2" x14ac:dyDescent="0.2">
      <c r="B192" s="73"/>
    </row>
    <row r="193" spans="2:2" x14ac:dyDescent="0.2">
      <c r="B193" s="73"/>
    </row>
    <row r="194" spans="2:2" x14ac:dyDescent="0.2">
      <c r="B194" s="73"/>
    </row>
    <row r="195" spans="2:2" x14ac:dyDescent="0.2">
      <c r="B195" s="73"/>
    </row>
    <row r="196" spans="2:2" x14ac:dyDescent="0.2">
      <c r="B196" s="73"/>
    </row>
    <row r="197" spans="2:2" x14ac:dyDescent="0.2">
      <c r="B197" s="73"/>
    </row>
    <row r="198" spans="2:2" x14ac:dyDescent="0.2">
      <c r="B198" s="73"/>
    </row>
    <row r="199" spans="2:2" x14ac:dyDescent="0.2">
      <c r="B199" s="73"/>
    </row>
    <row r="200" spans="2:2" x14ac:dyDescent="0.2">
      <c r="B200" s="73"/>
    </row>
    <row r="201" spans="2:2" x14ac:dyDescent="0.2">
      <c r="B201" s="73"/>
    </row>
    <row r="202" spans="2:2" x14ac:dyDescent="0.2">
      <c r="B202" s="73"/>
    </row>
    <row r="203" spans="2:2" x14ac:dyDescent="0.2">
      <c r="B203" s="73"/>
    </row>
    <row r="204" spans="2:2" x14ac:dyDescent="0.2">
      <c r="B204" s="73"/>
    </row>
    <row r="205" spans="2:2" x14ac:dyDescent="0.2">
      <c r="B205" s="73"/>
    </row>
    <row r="206" spans="2:2" x14ac:dyDescent="0.2">
      <c r="B206" s="73"/>
    </row>
    <row r="207" spans="2:2" x14ac:dyDescent="0.2">
      <c r="B207" s="73"/>
    </row>
    <row r="208" spans="2:2" x14ac:dyDescent="0.2">
      <c r="B208" s="73"/>
    </row>
    <row r="209" spans="2:2" x14ac:dyDescent="0.2">
      <c r="B209" s="73"/>
    </row>
    <row r="210" spans="2:2" x14ac:dyDescent="0.2">
      <c r="B210" s="73"/>
    </row>
  </sheetData>
  <mergeCells count="2">
    <mergeCell ref="B8:B10"/>
    <mergeCell ref="A8:A10"/>
  </mergeCells>
  <pageMargins left="0.45" right="0.27" top="0.32" bottom="0.35" header="0.17" footer="0.16"/>
  <pageSetup paperSize="9" scale="82" firstPageNumber="21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zoomScale="90" zoomScaleNormal="90" workbookViewId="0">
      <selection activeCell="B14" sqref="B14"/>
    </sheetView>
  </sheetViews>
  <sheetFormatPr defaultRowHeight="13.5" x14ac:dyDescent="0.2"/>
  <cols>
    <col min="1" max="1" width="5.85546875" style="38" customWidth="1"/>
    <col min="2" max="2" width="50.7109375" style="38" customWidth="1"/>
    <col min="3" max="3" width="7.28515625" style="123" customWidth="1"/>
    <col min="4" max="4" width="13.7109375" style="123" customWidth="1"/>
    <col min="5" max="5" width="14.28515625" style="123" customWidth="1"/>
    <col min="6" max="6" width="15.5703125" style="123" customWidth="1"/>
    <col min="7" max="7" width="16.5703125" style="123" customWidth="1"/>
    <col min="8" max="8" width="13.28515625" style="123" customWidth="1"/>
    <col min="9" max="9" width="14.42578125" style="123" customWidth="1"/>
    <col min="10" max="10" width="15.5703125" style="123" customWidth="1"/>
    <col min="11" max="11" width="15" style="123" customWidth="1"/>
    <col min="12" max="12" width="13" style="123" customWidth="1"/>
    <col min="13" max="16384" width="9.140625" style="123"/>
  </cols>
  <sheetData>
    <row r="1" spans="1:12" s="27" customFormat="1" ht="20.25" customHeight="1" x14ac:dyDescent="0.2">
      <c r="A1" s="26"/>
      <c r="B1" s="26"/>
      <c r="C1" s="18"/>
      <c r="L1" s="5" t="s">
        <v>632</v>
      </c>
    </row>
    <row r="2" spans="1:12" s="27" customFormat="1" ht="24" customHeight="1" x14ac:dyDescent="0.2">
      <c r="A2" s="112" t="s">
        <v>198</v>
      </c>
      <c r="B2" s="11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27" customFormat="1" ht="28.5" customHeight="1" x14ac:dyDescent="0.2">
      <c r="A3" s="112" t="s">
        <v>672</v>
      </c>
      <c r="B3" s="112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s="27" customFormat="1" ht="15" customHeight="1" x14ac:dyDescent="0.2">
      <c r="A4" s="29" t="s">
        <v>701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7" customFormat="1" ht="15" customHeight="1" x14ac:dyDescent="0.2">
      <c r="A5" s="46"/>
      <c r="B5" s="46"/>
      <c r="C5" s="122"/>
      <c r="D5" s="122"/>
      <c r="E5" s="122"/>
      <c r="F5" s="122"/>
      <c r="G5" s="122"/>
      <c r="H5" s="122"/>
      <c r="I5" s="122"/>
      <c r="J5" s="122"/>
      <c r="K5" s="122"/>
      <c r="L5" s="5"/>
    </row>
    <row r="6" spans="1:12" s="27" customFormat="1" ht="15" customHeight="1" x14ac:dyDescent="0.2">
      <c r="A6" s="46"/>
      <c r="B6" s="46"/>
      <c r="C6" s="122"/>
      <c r="D6" s="122"/>
      <c r="E6" s="122"/>
      <c r="F6" s="122"/>
      <c r="G6" s="122"/>
      <c r="H6" s="122"/>
      <c r="I6" s="122"/>
      <c r="J6" s="122"/>
      <c r="K6" s="122"/>
      <c r="L6" s="5"/>
    </row>
    <row r="7" spans="1:12" s="27" customFormat="1" ht="14.25" thickBot="1" x14ac:dyDescent="0.25">
      <c r="A7" s="32"/>
      <c r="B7" s="33"/>
      <c r="C7" s="5"/>
      <c r="D7" s="5"/>
      <c r="E7" s="5"/>
      <c r="F7" s="5"/>
      <c r="G7" s="5"/>
      <c r="H7" s="5"/>
      <c r="I7" s="5"/>
      <c r="J7" s="34"/>
      <c r="K7" s="34" t="s">
        <v>214</v>
      </c>
      <c r="L7" s="5"/>
    </row>
    <row r="8" spans="1:12" ht="43.5" customHeight="1" thickBot="1" x14ac:dyDescent="0.25">
      <c r="A8" s="244" t="s">
        <v>474</v>
      </c>
      <c r="B8" s="259" t="s">
        <v>683</v>
      </c>
      <c r="C8" s="268" t="s">
        <v>54</v>
      </c>
      <c r="D8" s="24" t="s">
        <v>196</v>
      </c>
      <c r="E8" s="24"/>
      <c r="F8" s="25"/>
      <c r="G8" s="23" t="s">
        <v>197</v>
      </c>
      <c r="H8" s="24"/>
      <c r="I8" s="25"/>
      <c r="J8" s="23" t="s">
        <v>201</v>
      </c>
      <c r="K8" s="24"/>
      <c r="L8" s="25"/>
    </row>
    <row r="9" spans="1:12" ht="30" customHeight="1" x14ac:dyDescent="0.2">
      <c r="A9" s="245"/>
      <c r="B9" s="260"/>
      <c r="C9" s="269"/>
      <c r="D9" s="21" t="s">
        <v>397</v>
      </c>
      <c r="E9" s="7" t="s">
        <v>241</v>
      </c>
      <c r="F9" s="7"/>
      <c r="G9" s="19" t="s">
        <v>398</v>
      </c>
      <c r="H9" s="12" t="s">
        <v>241</v>
      </c>
      <c r="I9" s="13"/>
      <c r="J9" s="7" t="s">
        <v>399</v>
      </c>
      <c r="K9" s="12" t="s">
        <v>241</v>
      </c>
      <c r="L9" s="13"/>
    </row>
    <row r="10" spans="1:12" ht="26.25" thickBot="1" x14ac:dyDescent="0.25">
      <c r="A10" s="246"/>
      <c r="B10" s="261"/>
      <c r="C10" s="270"/>
      <c r="D10" s="22"/>
      <c r="E10" s="8" t="s">
        <v>404</v>
      </c>
      <c r="F10" s="11" t="s">
        <v>459</v>
      </c>
      <c r="G10" s="20"/>
      <c r="H10" s="9" t="s">
        <v>404</v>
      </c>
      <c r="I10" s="10" t="s">
        <v>459</v>
      </c>
      <c r="J10" s="22"/>
      <c r="K10" s="9" t="s">
        <v>404</v>
      </c>
      <c r="L10" s="10" t="s">
        <v>459</v>
      </c>
    </row>
    <row r="11" spans="1:12" x14ac:dyDescent="0.2">
      <c r="A11" s="104">
        <v>1</v>
      </c>
      <c r="B11" s="93">
        <v>2</v>
      </c>
      <c r="C11" s="4" t="s">
        <v>41</v>
      </c>
      <c r="D11" s="148">
        <v>4</v>
      </c>
      <c r="E11" s="134">
        <v>5</v>
      </c>
      <c r="F11" s="135">
        <v>6</v>
      </c>
      <c r="G11" s="134">
        <v>7</v>
      </c>
      <c r="H11" s="134">
        <v>8</v>
      </c>
      <c r="I11" s="135">
        <v>9</v>
      </c>
      <c r="J11" s="134">
        <v>10</v>
      </c>
      <c r="K11" s="134">
        <v>11</v>
      </c>
      <c r="L11" s="136">
        <v>12</v>
      </c>
    </row>
    <row r="12" spans="1:12" s="3" customFormat="1" ht="42.75" x14ac:dyDescent="0.2">
      <c r="A12" s="149">
        <v>8000</v>
      </c>
      <c r="B12" s="83" t="s">
        <v>688</v>
      </c>
      <c r="C12" s="39"/>
      <c r="D12" s="16">
        <f>SUM(D14,D74)</f>
        <v>7834840.0348000005</v>
      </c>
      <c r="E12" s="16">
        <f t="shared" ref="E12:L12" si="0">SUM(E14,E74)</f>
        <v>214281.8676</v>
      </c>
      <c r="F12" s="16">
        <f t="shared" si="0"/>
        <v>7620558.1672</v>
      </c>
      <c r="G12" s="16">
        <f t="shared" si="0"/>
        <v>18357045.0579</v>
      </c>
      <c r="H12" s="16">
        <f t="shared" si="0"/>
        <v>347389.99320000038</v>
      </c>
      <c r="I12" s="16">
        <f t="shared" si="0"/>
        <v>18009655.0647</v>
      </c>
      <c r="J12" s="16">
        <f t="shared" si="0"/>
        <v>-11698907.771100003</v>
      </c>
      <c r="K12" s="16">
        <f t="shared" si="0"/>
        <v>-11034843.592399999</v>
      </c>
      <c r="L12" s="137">
        <f t="shared" si="0"/>
        <v>-664064.17870000377</v>
      </c>
    </row>
    <row r="13" spans="1:12" s="3" customFormat="1" x14ac:dyDescent="0.2">
      <c r="A13" s="106"/>
      <c r="B13" s="124" t="s">
        <v>241</v>
      </c>
      <c r="C13" s="40"/>
      <c r="D13" s="15"/>
      <c r="E13" s="15"/>
      <c r="F13" s="15"/>
      <c r="G13" s="15"/>
      <c r="H13" s="15"/>
      <c r="I13" s="15"/>
      <c r="J13" s="15"/>
      <c r="K13" s="15"/>
      <c r="L13" s="138"/>
    </row>
    <row r="14" spans="1:12" s="3" customFormat="1" ht="38.25" customHeight="1" x14ac:dyDescent="0.2">
      <c r="A14" s="149">
        <v>8100</v>
      </c>
      <c r="B14" s="83" t="s">
        <v>689</v>
      </c>
      <c r="C14" s="39"/>
      <c r="D14" s="16">
        <f>SUM(D16,D44)</f>
        <v>7834840.0348000005</v>
      </c>
      <c r="E14" s="16">
        <f t="shared" ref="E14:L14" si="1">SUM(E16,E44)</f>
        <v>214281.8676</v>
      </c>
      <c r="F14" s="16">
        <f t="shared" si="1"/>
        <v>7620558.1672</v>
      </c>
      <c r="G14" s="16">
        <f t="shared" si="1"/>
        <v>18357045.0579</v>
      </c>
      <c r="H14" s="16">
        <f t="shared" si="1"/>
        <v>347389.99320000038</v>
      </c>
      <c r="I14" s="16">
        <f t="shared" si="1"/>
        <v>18009655.0647</v>
      </c>
      <c r="J14" s="16">
        <f t="shared" si="1"/>
        <v>-11698907.771100003</v>
      </c>
      <c r="K14" s="16">
        <f t="shared" si="1"/>
        <v>-11034843.592399999</v>
      </c>
      <c r="L14" s="137">
        <f t="shared" si="1"/>
        <v>-664064.17870000377</v>
      </c>
    </row>
    <row r="15" spans="1:12" s="1" customFormat="1" ht="22.5" customHeight="1" x14ac:dyDescent="0.2">
      <c r="A15" s="106"/>
      <c r="B15" s="82" t="s">
        <v>241</v>
      </c>
      <c r="C15" s="40"/>
      <c r="D15" s="15"/>
      <c r="E15" s="15"/>
      <c r="F15" s="15"/>
      <c r="G15" s="15"/>
      <c r="H15" s="15"/>
      <c r="I15" s="15"/>
      <c r="J15" s="15"/>
      <c r="K15" s="15"/>
      <c r="L15" s="138"/>
    </row>
    <row r="16" spans="1:12" s="1" customFormat="1" ht="33.75" customHeight="1" x14ac:dyDescent="0.2">
      <c r="A16" s="106">
        <v>8110</v>
      </c>
      <c r="B16" s="125" t="s">
        <v>649</v>
      </c>
      <c r="C16" s="40"/>
      <c r="D16" s="15">
        <f t="shared" ref="D16:L16" si="2">SUM(D18,D22)</f>
        <v>1121240</v>
      </c>
      <c r="E16" s="15">
        <f t="shared" si="2"/>
        <v>0</v>
      </c>
      <c r="F16" s="15">
        <f t="shared" si="2"/>
        <v>1121240</v>
      </c>
      <c r="G16" s="15">
        <f t="shared" si="2"/>
        <v>1119240</v>
      </c>
      <c r="H16" s="15">
        <f t="shared" si="2"/>
        <v>0</v>
      </c>
      <c r="I16" s="15">
        <f t="shared" si="2"/>
        <v>1119240</v>
      </c>
      <c r="J16" s="15">
        <f t="shared" si="2"/>
        <v>-1000</v>
      </c>
      <c r="K16" s="15">
        <f t="shared" si="2"/>
        <v>0</v>
      </c>
      <c r="L16" s="138">
        <f t="shared" si="2"/>
        <v>-1000</v>
      </c>
    </row>
    <row r="17" spans="1:12" s="1" customFormat="1" x14ac:dyDescent="0.2">
      <c r="A17" s="106"/>
      <c r="B17" s="85" t="s">
        <v>241</v>
      </c>
      <c r="C17" s="40"/>
      <c r="D17" s="41"/>
      <c r="E17" s="15"/>
      <c r="F17" s="41"/>
      <c r="G17" s="41"/>
      <c r="H17" s="15"/>
      <c r="I17" s="41"/>
      <c r="J17" s="41"/>
      <c r="K17" s="15"/>
      <c r="L17" s="139"/>
    </row>
    <row r="18" spans="1:12" s="1" customFormat="1" ht="57" customHeight="1" x14ac:dyDescent="0.2">
      <c r="A18" s="106">
        <v>8111</v>
      </c>
      <c r="B18" s="92" t="s">
        <v>636</v>
      </c>
      <c r="C18" s="40"/>
      <c r="D18" s="15">
        <f>SUM(D20:D21)</f>
        <v>0</v>
      </c>
      <c r="E18" s="41" t="s">
        <v>177</v>
      </c>
      <c r="F18" s="15">
        <f>SUM(F20:F21)</f>
        <v>0</v>
      </c>
      <c r="G18" s="15">
        <f>SUM(G20:G21)</f>
        <v>0</v>
      </c>
      <c r="H18" s="41" t="s">
        <v>177</v>
      </c>
      <c r="I18" s="15">
        <f>SUM(I20:I21)</f>
        <v>0</v>
      </c>
      <c r="J18" s="15">
        <f>SUM(J20:J21)</f>
        <v>0</v>
      </c>
      <c r="K18" s="41" t="s">
        <v>177</v>
      </c>
      <c r="L18" s="138">
        <f>SUM(L20:L21)</f>
        <v>0</v>
      </c>
    </row>
    <row r="19" spans="1:12" s="1" customFormat="1" ht="24" customHeight="1" x14ac:dyDescent="0.2">
      <c r="A19" s="106"/>
      <c r="B19" s="92" t="s">
        <v>635</v>
      </c>
      <c r="C19" s="40"/>
      <c r="D19" s="15"/>
      <c r="E19" s="41"/>
      <c r="F19" s="15"/>
      <c r="G19" s="15"/>
      <c r="H19" s="41"/>
      <c r="I19" s="15"/>
      <c r="J19" s="15"/>
      <c r="K19" s="41"/>
      <c r="L19" s="138"/>
    </row>
    <row r="20" spans="1:12" s="1" customFormat="1" ht="18.75" customHeight="1" x14ac:dyDescent="0.2">
      <c r="A20" s="106">
        <v>8112</v>
      </c>
      <c r="B20" s="126" t="s">
        <v>661</v>
      </c>
      <c r="C20" s="127" t="s">
        <v>178</v>
      </c>
      <c r="D20" s="15">
        <f>SUM(E20:F20)</f>
        <v>0</v>
      </c>
      <c r="E20" s="41" t="s">
        <v>177</v>
      </c>
      <c r="F20" s="15">
        <v>0</v>
      </c>
      <c r="G20" s="15">
        <f>SUM(H20:I20)</f>
        <v>0</v>
      </c>
      <c r="H20" s="41" t="s">
        <v>177</v>
      </c>
      <c r="I20" s="15">
        <v>0</v>
      </c>
      <c r="J20" s="15">
        <f>SUM(K20:L20)</f>
        <v>0</v>
      </c>
      <c r="K20" s="41" t="s">
        <v>177</v>
      </c>
      <c r="L20" s="138">
        <v>0</v>
      </c>
    </row>
    <row r="21" spans="1:12" s="1" customFormat="1" ht="23.25" customHeight="1" x14ac:dyDescent="0.2">
      <c r="A21" s="106">
        <v>8113</v>
      </c>
      <c r="B21" s="126" t="s">
        <v>637</v>
      </c>
      <c r="C21" s="127" t="s">
        <v>179</v>
      </c>
      <c r="D21" s="15">
        <f>SUM(E21:F21)</f>
        <v>0</v>
      </c>
      <c r="E21" s="41" t="s">
        <v>177</v>
      </c>
      <c r="F21" s="15">
        <v>0</v>
      </c>
      <c r="G21" s="15">
        <f>SUM(H21:I21)</f>
        <v>0</v>
      </c>
      <c r="H21" s="41" t="s">
        <v>177</v>
      </c>
      <c r="I21" s="15">
        <v>0</v>
      </c>
      <c r="J21" s="15">
        <f>SUM(K21:L21)</f>
        <v>0</v>
      </c>
      <c r="K21" s="41" t="s">
        <v>177</v>
      </c>
      <c r="L21" s="138">
        <v>0</v>
      </c>
    </row>
    <row r="22" spans="1:12" s="1" customFormat="1" ht="47.25" customHeight="1" x14ac:dyDescent="0.2">
      <c r="A22" s="106">
        <v>8120</v>
      </c>
      <c r="B22" s="92" t="s">
        <v>654</v>
      </c>
      <c r="C22" s="127"/>
      <c r="D22" s="15">
        <f>SUM(D24,D34)</f>
        <v>1121240</v>
      </c>
      <c r="E22" s="15">
        <f t="shared" ref="E22:L22" si="3">SUM(E24,E34)</f>
        <v>0</v>
      </c>
      <c r="F22" s="15">
        <f t="shared" si="3"/>
        <v>1121240</v>
      </c>
      <c r="G22" s="15">
        <f t="shared" si="3"/>
        <v>1119240</v>
      </c>
      <c r="H22" s="15">
        <f t="shared" si="3"/>
        <v>0</v>
      </c>
      <c r="I22" s="15">
        <f t="shared" si="3"/>
        <v>1119240</v>
      </c>
      <c r="J22" s="15">
        <f t="shared" si="3"/>
        <v>-1000</v>
      </c>
      <c r="K22" s="15">
        <f t="shared" si="3"/>
        <v>0</v>
      </c>
      <c r="L22" s="138">
        <f t="shared" si="3"/>
        <v>-1000</v>
      </c>
    </row>
    <row r="23" spans="1:12" s="1" customFormat="1" x14ac:dyDescent="0.2">
      <c r="A23" s="106"/>
      <c r="B23" s="92" t="s">
        <v>241</v>
      </c>
      <c r="C23" s="127"/>
      <c r="D23" s="15"/>
      <c r="E23" s="41"/>
      <c r="F23" s="15"/>
      <c r="G23" s="15"/>
      <c r="H23" s="41"/>
      <c r="I23" s="15"/>
      <c r="J23" s="15"/>
      <c r="K23" s="41"/>
      <c r="L23" s="138"/>
    </row>
    <row r="24" spans="1:12" s="1" customFormat="1" ht="23.25" customHeight="1" x14ac:dyDescent="0.2">
      <c r="A24" s="106">
        <v>8121</v>
      </c>
      <c r="B24" s="92" t="s">
        <v>633</v>
      </c>
      <c r="C24" s="127"/>
      <c r="D24" s="15">
        <f>SUM(D26,D30)</f>
        <v>1121240</v>
      </c>
      <c r="E24" s="41" t="s">
        <v>177</v>
      </c>
      <c r="F24" s="15">
        <f>SUM(F26,F30)</f>
        <v>1121240</v>
      </c>
      <c r="G24" s="15">
        <f>SUM(G26,G30)</f>
        <v>1119240</v>
      </c>
      <c r="H24" s="41" t="s">
        <v>177</v>
      </c>
      <c r="I24" s="15">
        <f>SUM(I26,I30)</f>
        <v>1119240</v>
      </c>
      <c r="J24" s="15">
        <f>SUM(J26,J30)</f>
        <v>-1000</v>
      </c>
      <c r="K24" s="41" t="s">
        <v>177</v>
      </c>
      <c r="L24" s="138">
        <f>SUM(L26,L30)</f>
        <v>-1000</v>
      </c>
    </row>
    <row r="25" spans="1:12" s="1" customFormat="1" x14ac:dyDescent="0.2">
      <c r="A25" s="106"/>
      <c r="B25" s="92" t="s">
        <v>635</v>
      </c>
      <c r="C25" s="127"/>
      <c r="D25" s="15"/>
      <c r="E25" s="41"/>
      <c r="F25" s="15"/>
      <c r="G25" s="15"/>
      <c r="H25" s="41"/>
      <c r="I25" s="15"/>
      <c r="J25" s="15"/>
      <c r="K25" s="41"/>
      <c r="L25" s="138"/>
    </row>
    <row r="26" spans="1:12" s="1" customFormat="1" ht="24" customHeight="1" x14ac:dyDescent="0.2">
      <c r="A26" s="106">
        <v>8122</v>
      </c>
      <c r="B26" s="125" t="s">
        <v>638</v>
      </c>
      <c r="C26" s="127" t="s">
        <v>180</v>
      </c>
      <c r="D26" s="15">
        <f>SUM(D28:D29)</f>
        <v>1121240</v>
      </c>
      <c r="E26" s="41" t="s">
        <v>177</v>
      </c>
      <c r="F26" s="15">
        <f>SUM(F28:F29)</f>
        <v>1121240</v>
      </c>
      <c r="G26" s="15">
        <f>SUM(G28:G29)</f>
        <v>1121240</v>
      </c>
      <c r="H26" s="41" t="s">
        <v>177</v>
      </c>
      <c r="I26" s="15">
        <f>SUM(I28:I29)</f>
        <v>1121240</v>
      </c>
      <c r="J26" s="15">
        <f>SUM(J28:J29)</f>
        <v>0</v>
      </c>
      <c r="K26" s="41" t="s">
        <v>177</v>
      </c>
      <c r="L26" s="138">
        <f>SUM(L28:L29)</f>
        <v>0</v>
      </c>
    </row>
    <row r="27" spans="1:12" s="1" customFormat="1" x14ac:dyDescent="0.2">
      <c r="A27" s="106"/>
      <c r="B27" s="125" t="s">
        <v>635</v>
      </c>
      <c r="C27" s="127"/>
      <c r="D27" s="15"/>
      <c r="E27" s="41"/>
      <c r="F27" s="15"/>
      <c r="G27" s="15"/>
      <c r="H27" s="41"/>
      <c r="I27" s="15"/>
      <c r="J27" s="15"/>
      <c r="K27" s="41"/>
      <c r="L27" s="138"/>
    </row>
    <row r="28" spans="1:12" s="1" customFormat="1" ht="21.75" customHeight="1" x14ac:dyDescent="0.2">
      <c r="A28" s="106">
        <v>8123</v>
      </c>
      <c r="B28" s="125" t="s">
        <v>639</v>
      </c>
      <c r="C28" s="127"/>
      <c r="D28" s="15">
        <f>SUM(E28:F28)</f>
        <v>0</v>
      </c>
      <c r="E28" s="41" t="s">
        <v>177</v>
      </c>
      <c r="F28" s="15">
        <v>0</v>
      </c>
      <c r="G28" s="15">
        <f>SUM(H28:I28)</f>
        <v>0</v>
      </c>
      <c r="H28" s="41" t="s">
        <v>177</v>
      </c>
      <c r="I28" s="15">
        <v>0</v>
      </c>
      <c r="J28" s="15">
        <f>SUM(K28:L28)</f>
        <v>0</v>
      </c>
      <c r="K28" s="41" t="s">
        <v>177</v>
      </c>
      <c r="L28" s="138">
        <v>0</v>
      </c>
    </row>
    <row r="29" spans="1:12" s="1" customFormat="1" ht="22.5" customHeight="1" x14ac:dyDescent="0.2">
      <c r="A29" s="106">
        <v>8124</v>
      </c>
      <c r="B29" s="125" t="s">
        <v>640</v>
      </c>
      <c r="C29" s="127"/>
      <c r="D29" s="15">
        <f>SUM(E29:F29)</f>
        <v>1121240</v>
      </c>
      <c r="E29" s="41" t="s">
        <v>177</v>
      </c>
      <c r="F29" s="15">
        <v>1121240</v>
      </c>
      <c r="G29" s="15">
        <f>SUM(H29:I29)</f>
        <v>1121240</v>
      </c>
      <c r="H29" s="41" t="s">
        <v>177</v>
      </c>
      <c r="I29" s="15">
        <v>1121240</v>
      </c>
      <c r="J29" s="15">
        <f>SUM(K29:L29)</f>
        <v>0</v>
      </c>
      <c r="K29" s="41" t="s">
        <v>177</v>
      </c>
      <c r="L29" s="138">
        <v>0</v>
      </c>
    </row>
    <row r="30" spans="1:12" s="1" customFormat="1" ht="35.25" customHeight="1" x14ac:dyDescent="0.2">
      <c r="A30" s="106">
        <v>8130</v>
      </c>
      <c r="B30" s="125" t="s">
        <v>641</v>
      </c>
      <c r="C30" s="127" t="s">
        <v>181</v>
      </c>
      <c r="D30" s="15">
        <f>SUM(D32:D33)</f>
        <v>0</v>
      </c>
      <c r="E30" s="41" t="s">
        <v>177</v>
      </c>
      <c r="F30" s="15">
        <f>SUM(F32:F33)</f>
        <v>0</v>
      </c>
      <c r="G30" s="15">
        <f>SUM(G32:G33)</f>
        <v>-2000</v>
      </c>
      <c r="H30" s="41" t="s">
        <v>177</v>
      </c>
      <c r="I30" s="15">
        <f>SUM(I32:I33)</f>
        <v>-2000</v>
      </c>
      <c r="J30" s="15">
        <f>SUM(J32:J33)</f>
        <v>-1000</v>
      </c>
      <c r="K30" s="41" t="s">
        <v>177</v>
      </c>
      <c r="L30" s="138">
        <f>SUM(L32:L33)</f>
        <v>-1000</v>
      </c>
    </row>
    <row r="31" spans="1:12" s="1" customFormat="1" x14ac:dyDescent="0.2">
      <c r="A31" s="106"/>
      <c r="B31" s="125" t="s">
        <v>635</v>
      </c>
      <c r="C31" s="127"/>
      <c r="D31" s="15"/>
      <c r="E31" s="41"/>
      <c r="F31" s="15"/>
      <c r="G31" s="15"/>
      <c r="H31" s="41"/>
      <c r="I31" s="15"/>
      <c r="J31" s="15"/>
      <c r="K31" s="41"/>
      <c r="L31" s="138"/>
    </row>
    <row r="32" spans="1:12" s="1" customFormat="1" ht="20.100000000000001" customHeight="1" x14ac:dyDescent="0.2">
      <c r="A32" s="106">
        <v>8131</v>
      </c>
      <c r="B32" s="125" t="s">
        <v>642</v>
      </c>
      <c r="C32" s="127"/>
      <c r="D32" s="15">
        <f>SUM(E32:F32)</f>
        <v>0</v>
      </c>
      <c r="E32" s="41" t="s">
        <v>177</v>
      </c>
      <c r="F32" s="15">
        <v>0</v>
      </c>
      <c r="G32" s="15">
        <f>SUM(H32:I32)</f>
        <v>0</v>
      </c>
      <c r="H32" s="41" t="s">
        <v>177</v>
      </c>
      <c r="I32" s="15">
        <v>0</v>
      </c>
      <c r="J32" s="15">
        <f>SUM(K32:L32)</f>
        <v>0</v>
      </c>
      <c r="K32" s="41" t="s">
        <v>177</v>
      </c>
      <c r="L32" s="138">
        <v>0</v>
      </c>
    </row>
    <row r="33" spans="1:12" s="1" customFormat="1" ht="20.100000000000001" customHeight="1" x14ac:dyDescent="0.2">
      <c r="A33" s="106">
        <v>8132</v>
      </c>
      <c r="B33" s="125" t="s">
        <v>643</v>
      </c>
      <c r="C33" s="127"/>
      <c r="D33" s="15">
        <f>SUM(E33:F33)</f>
        <v>0</v>
      </c>
      <c r="E33" s="41" t="s">
        <v>177</v>
      </c>
      <c r="F33" s="15">
        <v>0</v>
      </c>
      <c r="G33" s="15">
        <f>SUM(H33:I33)</f>
        <v>-2000</v>
      </c>
      <c r="H33" s="41" t="s">
        <v>177</v>
      </c>
      <c r="I33" s="15">
        <v>-2000</v>
      </c>
      <c r="J33" s="15">
        <f>SUM(K33:L33)</f>
        <v>-1000</v>
      </c>
      <c r="K33" s="41" t="s">
        <v>177</v>
      </c>
      <c r="L33" s="138">
        <v>-1000</v>
      </c>
    </row>
    <row r="34" spans="1:12" s="35" customFormat="1" ht="20.100000000000001" customHeight="1" x14ac:dyDescent="0.2">
      <c r="A34" s="106">
        <v>8140</v>
      </c>
      <c r="B34" s="125" t="s">
        <v>650</v>
      </c>
      <c r="C34" s="127"/>
      <c r="D34" s="15">
        <f>SUM(D36,D40)</f>
        <v>0</v>
      </c>
      <c r="E34" s="15">
        <f t="shared" ref="E34:L34" si="4">SUM(E36,E40)</f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38">
        <f t="shared" si="4"/>
        <v>0</v>
      </c>
    </row>
    <row r="35" spans="1:12" s="35" customFormat="1" ht="20.100000000000001" customHeight="1" x14ac:dyDescent="0.2">
      <c r="A35" s="106"/>
      <c r="B35" s="92" t="s">
        <v>635</v>
      </c>
      <c r="C35" s="127"/>
      <c r="D35" s="15"/>
      <c r="E35" s="41"/>
      <c r="F35" s="15"/>
      <c r="G35" s="15"/>
      <c r="H35" s="41"/>
      <c r="I35" s="15"/>
      <c r="J35" s="15"/>
      <c r="K35" s="41"/>
      <c r="L35" s="138"/>
    </row>
    <row r="36" spans="1:12" s="35" customFormat="1" ht="33" customHeight="1" x14ac:dyDescent="0.2">
      <c r="A36" s="106">
        <v>8141</v>
      </c>
      <c r="B36" s="125" t="s">
        <v>655</v>
      </c>
      <c r="C36" s="127" t="s">
        <v>180</v>
      </c>
      <c r="D36" s="15">
        <f>SUM(D38:D39)</f>
        <v>0</v>
      </c>
      <c r="E36" s="15">
        <f t="shared" ref="E36:L36" si="5">SUM(E38:E39)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38">
        <f t="shared" si="5"/>
        <v>0</v>
      </c>
    </row>
    <row r="37" spans="1:12" s="35" customFormat="1" ht="20.100000000000001" customHeight="1" x14ac:dyDescent="0.2">
      <c r="A37" s="106"/>
      <c r="B37" s="125" t="s">
        <v>635</v>
      </c>
      <c r="C37" s="127"/>
      <c r="D37" s="15"/>
      <c r="E37" s="41"/>
      <c r="F37" s="15"/>
      <c r="G37" s="15"/>
      <c r="H37" s="41"/>
      <c r="I37" s="15"/>
      <c r="J37" s="15"/>
      <c r="K37" s="41"/>
      <c r="L37" s="138"/>
    </row>
    <row r="38" spans="1:12" s="35" customFormat="1" ht="20.100000000000001" customHeight="1" x14ac:dyDescent="0.2">
      <c r="A38" s="106">
        <v>8142</v>
      </c>
      <c r="B38" s="125" t="s">
        <v>644</v>
      </c>
      <c r="C38" s="127"/>
      <c r="D38" s="15">
        <f>SUM(E38:F38)</f>
        <v>0</v>
      </c>
      <c r="E38" s="41">
        <v>0</v>
      </c>
      <c r="F38" s="15" t="s">
        <v>0</v>
      </c>
      <c r="G38" s="15">
        <f>SUM(H38:I38)</f>
        <v>0</v>
      </c>
      <c r="H38" s="41">
        <v>0</v>
      </c>
      <c r="I38" s="15" t="s">
        <v>0</v>
      </c>
      <c r="J38" s="15">
        <f>SUM(K38:L38)</f>
        <v>0</v>
      </c>
      <c r="K38" s="41">
        <v>0</v>
      </c>
      <c r="L38" s="138" t="s">
        <v>0</v>
      </c>
    </row>
    <row r="39" spans="1:12" s="35" customFormat="1" ht="20.100000000000001" customHeight="1" x14ac:dyDescent="0.2">
      <c r="A39" s="106">
        <v>8143</v>
      </c>
      <c r="B39" s="125" t="s">
        <v>662</v>
      </c>
      <c r="C39" s="127"/>
      <c r="D39" s="15">
        <f>SUM(E39:F39)</f>
        <v>0</v>
      </c>
      <c r="E39" s="41">
        <v>0</v>
      </c>
      <c r="F39" s="15" t="s">
        <v>0</v>
      </c>
      <c r="G39" s="15">
        <f>SUM(H39:I39)</f>
        <v>0</v>
      </c>
      <c r="H39" s="41">
        <v>0</v>
      </c>
      <c r="I39" s="15" t="s">
        <v>0</v>
      </c>
      <c r="J39" s="15">
        <f>SUM(K39:L39)</f>
        <v>0</v>
      </c>
      <c r="K39" s="41">
        <v>0</v>
      </c>
      <c r="L39" s="138" t="s">
        <v>0</v>
      </c>
    </row>
    <row r="40" spans="1:12" s="35" customFormat="1" ht="30" customHeight="1" x14ac:dyDescent="0.2">
      <c r="A40" s="106">
        <v>8150</v>
      </c>
      <c r="B40" s="125" t="s">
        <v>656</v>
      </c>
      <c r="C40" s="127" t="s">
        <v>181</v>
      </c>
      <c r="D40" s="15">
        <f>SUM(D42:D43)</f>
        <v>0</v>
      </c>
      <c r="E40" s="15">
        <f t="shared" ref="E40:L40" si="6">SUM(E42:E43)</f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 t="shared" si="6"/>
        <v>0</v>
      </c>
      <c r="L40" s="138">
        <f t="shared" si="6"/>
        <v>0</v>
      </c>
    </row>
    <row r="41" spans="1:12" s="35" customFormat="1" ht="20.100000000000001" customHeight="1" x14ac:dyDescent="0.2">
      <c r="A41" s="106"/>
      <c r="B41" s="125" t="s">
        <v>635</v>
      </c>
      <c r="C41" s="127"/>
      <c r="D41" s="15"/>
      <c r="E41" s="41"/>
      <c r="F41" s="15"/>
      <c r="G41" s="15"/>
      <c r="H41" s="41"/>
      <c r="I41" s="15"/>
      <c r="J41" s="15"/>
      <c r="K41" s="41"/>
      <c r="L41" s="138"/>
    </row>
    <row r="42" spans="1:12" s="35" customFormat="1" ht="20.100000000000001" customHeight="1" x14ac:dyDescent="0.2">
      <c r="A42" s="106">
        <v>8151</v>
      </c>
      <c r="B42" s="125" t="s">
        <v>642</v>
      </c>
      <c r="C42" s="127"/>
      <c r="D42" s="15">
        <f>SUM(E42:F42)</f>
        <v>0</v>
      </c>
      <c r="E42" s="41">
        <v>0</v>
      </c>
      <c r="F42" s="15" t="s">
        <v>0</v>
      </c>
      <c r="G42" s="15">
        <f>SUM(H42:I42)</f>
        <v>0</v>
      </c>
      <c r="H42" s="41">
        <v>0</v>
      </c>
      <c r="I42" s="15" t="s">
        <v>0</v>
      </c>
      <c r="J42" s="15">
        <f>SUM(K42:L42)</f>
        <v>0</v>
      </c>
      <c r="K42" s="41">
        <v>0</v>
      </c>
      <c r="L42" s="138" t="s">
        <v>0</v>
      </c>
    </row>
    <row r="43" spans="1:12" s="35" customFormat="1" ht="20.100000000000001" customHeight="1" x14ac:dyDescent="0.2">
      <c r="A43" s="106">
        <v>8152</v>
      </c>
      <c r="B43" s="125" t="s">
        <v>663</v>
      </c>
      <c r="C43" s="127"/>
      <c r="D43" s="15">
        <f>SUM(E43:F43)</f>
        <v>0</v>
      </c>
      <c r="E43" s="41">
        <v>0</v>
      </c>
      <c r="F43" s="15" t="s">
        <v>0</v>
      </c>
      <c r="G43" s="15">
        <f>SUM(H43:I43)</f>
        <v>0</v>
      </c>
      <c r="H43" s="41">
        <v>0</v>
      </c>
      <c r="I43" s="15" t="s">
        <v>0</v>
      </c>
      <c r="J43" s="15">
        <f>SUM(K43:L43)</f>
        <v>0</v>
      </c>
      <c r="K43" s="41">
        <v>0</v>
      </c>
      <c r="L43" s="138" t="s">
        <v>0</v>
      </c>
    </row>
    <row r="44" spans="1:12" s="35" customFormat="1" ht="45" customHeight="1" x14ac:dyDescent="0.2">
      <c r="A44" s="106">
        <v>8160</v>
      </c>
      <c r="B44" s="125" t="s">
        <v>690</v>
      </c>
      <c r="C44" s="127"/>
      <c r="D44" s="15">
        <f t="shared" ref="D44:L44" si="7">SUM(D46,D51,D55,D71,D72,D70)</f>
        <v>6713600.0348000005</v>
      </c>
      <c r="E44" s="15">
        <f t="shared" si="7"/>
        <v>214281.8676</v>
      </c>
      <c r="F44" s="15">
        <f t="shared" si="7"/>
        <v>6499318.1672</v>
      </c>
      <c r="G44" s="15">
        <f t="shared" si="7"/>
        <v>17237805.0579</v>
      </c>
      <c r="H44" s="15">
        <f t="shared" si="7"/>
        <v>347389.99320000038</v>
      </c>
      <c r="I44" s="15">
        <f t="shared" si="7"/>
        <v>16890415.0647</v>
      </c>
      <c r="J44" s="15">
        <f t="shared" si="7"/>
        <v>-11697907.771100003</v>
      </c>
      <c r="K44" s="15">
        <f t="shared" si="7"/>
        <v>-11034843.592399999</v>
      </c>
      <c r="L44" s="138">
        <f t="shared" si="7"/>
        <v>-663064.17870000377</v>
      </c>
    </row>
    <row r="45" spans="1:12" s="35" customFormat="1" ht="20.100000000000001" customHeight="1" x14ac:dyDescent="0.2">
      <c r="A45" s="106"/>
      <c r="B45" s="128" t="s">
        <v>241</v>
      </c>
      <c r="C45" s="127"/>
      <c r="D45" s="15"/>
      <c r="E45" s="41"/>
      <c r="F45" s="15"/>
      <c r="G45" s="15"/>
      <c r="H45" s="41"/>
      <c r="I45" s="15"/>
      <c r="J45" s="15"/>
      <c r="K45" s="41"/>
      <c r="L45" s="138"/>
    </row>
    <row r="46" spans="1:12" s="3" customFormat="1" ht="41.25" customHeight="1" x14ac:dyDescent="0.2">
      <c r="A46" s="106">
        <v>8161</v>
      </c>
      <c r="B46" s="92" t="s">
        <v>645</v>
      </c>
      <c r="C46" s="127"/>
      <c r="D46" s="15">
        <f>SUM(D48:D50)</f>
        <v>-502000</v>
      </c>
      <c r="E46" s="41" t="s">
        <v>177</v>
      </c>
      <c r="F46" s="15">
        <f>SUM(F48:F50)</f>
        <v>-502000</v>
      </c>
      <c r="G46" s="15">
        <f>SUM(G48:G50)</f>
        <v>-566000</v>
      </c>
      <c r="H46" s="41" t="s">
        <v>177</v>
      </c>
      <c r="I46" s="15">
        <f>SUM(I48:I50)</f>
        <v>-566000</v>
      </c>
      <c r="J46" s="15">
        <f>SUM(J48:J50)</f>
        <v>-177891.07399999999</v>
      </c>
      <c r="K46" s="41" t="s">
        <v>177</v>
      </c>
      <c r="L46" s="138">
        <f>SUM(L48:L50)</f>
        <v>-177891.07399999999</v>
      </c>
    </row>
    <row r="47" spans="1:12" s="3" customFormat="1" ht="20.100000000000001" customHeight="1" x14ac:dyDescent="0.2">
      <c r="A47" s="106"/>
      <c r="B47" s="92" t="s">
        <v>635</v>
      </c>
      <c r="C47" s="127"/>
      <c r="D47" s="15"/>
      <c r="E47" s="41"/>
      <c r="F47" s="15"/>
      <c r="G47" s="15"/>
      <c r="H47" s="41"/>
      <c r="I47" s="15"/>
      <c r="J47" s="15"/>
      <c r="K47" s="41"/>
      <c r="L47" s="138"/>
    </row>
    <row r="48" spans="1:12" s="1" customFormat="1" ht="42" customHeight="1" x14ac:dyDescent="0.2">
      <c r="A48" s="106">
        <v>8162</v>
      </c>
      <c r="B48" s="125" t="s">
        <v>664</v>
      </c>
      <c r="C48" s="127" t="s">
        <v>182</v>
      </c>
      <c r="D48" s="15">
        <f>SUM(E48:F48)</f>
        <v>0</v>
      </c>
      <c r="E48" s="41" t="s">
        <v>177</v>
      </c>
      <c r="F48" s="15"/>
      <c r="G48" s="15">
        <f>SUM(H48:I48)</f>
        <v>0</v>
      </c>
      <c r="H48" s="41" t="s">
        <v>177</v>
      </c>
      <c r="I48" s="15"/>
      <c r="J48" s="15">
        <f>SUM(K48:L48)</f>
        <v>0</v>
      </c>
      <c r="K48" s="41" t="s">
        <v>177</v>
      </c>
      <c r="L48" s="138"/>
    </row>
    <row r="49" spans="1:12" s="3" customFormat="1" ht="87.75" customHeight="1" x14ac:dyDescent="0.2">
      <c r="A49" s="106">
        <v>8163</v>
      </c>
      <c r="B49" s="125" t="s">
        <v>671</v>
      </c>
      <c r="C49" s="127" t="s">
        <v>182</v>
      </c>
      <c r="D49" s="15">
        <f>SUM(E49:F49)</f>
        <v>0</v>
      </c>
      <c r="E49" s="41" t="s">
        <v>177</v>
      </c>
      <c r="F49" s="15">
        <v>0</v>
      </c>
      <c r="G49" s="15">
        <f>SUM(H49:I49)</f>
        <v>0</v>
      </c>
      <c r="H49" s="41" t="s">
        <v>177</v>
      </c>
      <c r="I49" s="15">
        <v>0</v>
      </c>
      <c r="J49" s="15">
        <f>SUM(K49:L49)</f>
        <v>0</v>
      </c>
      <c r="K49" s="41" t="s">
        <v>177</v>
      </c>
      <c r="L49" s="138">
        <v>0</v>
      </c>
    </row>
    <row r="50" spans="1:12" s="1" customFormat="1" ht="37.5" customHeight="1" x14ac:dyDescent="0.2">
      <c r="A50" s="106">
        <v>8164</v>
      </c>
      <c r="B50" s="125" t="s">
        <v>665</v>
      </c>
      <c r="C50" s="127" t="s">
        <v>183</v>
      </c>
      <c r="D50" s="15">
        <f>SUM(E50:F50)</f>
        <v>-502000</v>
      </c>
      <c r="E50" s="41" t="s">
        <v>177</v>
      </c>
      <c r="F50" s="15">
        <v>-502000</v>
      </c>
      <c r="G50" s="15">
        <f>SUM(H50:I50)</f>
        <v>-566000</v>
      </c>
      <c r="H50" s="41" t="s">
        <v>177</v>
      </c>
      <c r="I50" s="15">
        <v>-566000</v>
      </c>
      <c r="J50" s="15">
        <f>SUM(K50:L50)</f>
        <v>-177891.07399999999</v>
      </c>
      <c r="K50" s="41" t="s">
        <v>177</v>
      </c>
      <c r="L50" s="138">
        <v>-177891.07399999999</v>
      </c>
    </row>
    <row r="51" spans="1:12" s="3" customFormat="1" ht="26.25" customHeight="1" x14ac:dyDescent="0.2">
      <c r="A51" s="106">
        <v>8170</v>
      </c>
      <c r="B51" s="92" t="s">
        <v>651</v>
      </c>
      <c r="C51" s="127"/>
      <c r="D51" s="41">
        <f>SUM(D53:D54)</f>
        <v>0</v>
      </c>
      <c r="E51" s="41">
        <f t="shared" ref="E51:L51" si="8">SUM(E53:E54)</f>
        <v>0</v>
      </c>
      <c r="F51" s="41">
        <f t="shared" si="8"/>
        <v>0</v>
      </c>
      <c r="G51" s="41">
        <f t="shared" si="8"/>
        <v>0</v>
      </c>
      <c r="H51" s="41">
        <f t="shared" si="8"/>
        <v>0</v>
      </c>
      <c r="I51" s="41">
        <f t="shared" si="8"/>
        <v>0</v>
      </c>
      <c r="J51" s="41">
        <f t="shared" si="8"/>
        <v>0</v>
      </c>
      <c r="K51" s="41">
        <f t="shared" si="8"/>
        <v>0</v>
      </c>
      <c r="L51" s="139">
        <f t="shared" si="8"/>
        <v>0</v>
      </c>
    </row>
    <row r="52" spans="1:12" s="3" customFormat="1" x14ac:dyDescent="0.2">
      <c r="A52" s="106"/>
      <c r="B52" s="92" t="s">
        <v>635</v>
      </c>
      <c r="C52" s="127"/>
      <c r="D52" s="41"/>
      <c r="E52" s="41"/>
      <c r="F52" s="41"/>
      <c r="G52" s="41"/>
      <c r="H52" s="41"/>
      <c r="I52" s="41"/>
      <c r="J52" s="41"/>
      <c r="K52" s="41"/>
      <c r="L52" s="139"/>
    </row>
    <row r="53" spans="1:12" s="1" customFormat="1" ht="35.25" customHeight="1" x14ac:dyDescent="0.2">
      <c r="A53" s="106">
        <v>8171</v>
      </c>
      <c r="B53" s="125" t="s">
        <v>666</v>
      </c>
      <c r="C53" s="127" t="s">
        <v>184</v>
      </c>
      <c r="D53" s="15">
        <f>SUM(E53:F53)</f>
        <v>0</v>
      </c>
      <c r="E53" s="17">
        <v>0</v>
      </c>
      <c r="F53" s="17"/>
      <c r="G53" s="15">
        <f>SUM(H53:I53)</f>
        <v>0</v>
      </c>
      <c r="H53" s="17">
        <v>0</v>
      </c>
      <c r="I53" s="17"/>
      <c r="J53" s="15">
        <f>SUM(K53:L53)</f>
        <v>0</v>
      </c>
      <c r="K53" s="17">
        <v>0</v>
      </c>
      <c r="L53" s="140"/>
    </row>
    <row r="54" spans="1:12" s="1" customFormat="1" ht="25.5" customHeight="1" x14ac:dyDescent="0.2">
      <c r="A54" s="106">
        <v>8172</v>
      </c>
      <c r="B54" s="126" t="s">
        <v>657</v>
      </c>
      <c r="C54" s="127" t="s">
        <v>185</v>
      </c>
      <c r="D54" s="15">
        <f>SUM(E54:F54)</f>
        <v>0</v>
      </c>
      <c r="E54" s="41">
        <v>0</v>
      </c>
      <c r="F54" s="15"/>
      <c r="G54" s="15">
        <f>SUM(H54:I54)</f>
        <v>0</v>
      </c>
      <c r="H54" s="41">
        <v>0</v>
      </c>
      <c r="I54" s="15"/>
      <c r="J54" s="15">
        <f>SUM(K54:L54)</f>
        <v>0</v>
      </c>
      <c r="K54" s="41">
        <v>0</v>
      </c>
      <c r="L54" s="138"/>
    </row>
    <row r="55" spans="1:12" s="3" customFormat="1" ht="37.5" customHeight="1" x14ac:dyDescent="0.2">
      <c r="A55" s="106">
        <v>8190</v>
      </c>
      <c r="B55" s="92" t="s">
        <v>667</v>
      </c>
      <c r="C55" s="40"/>
      <c r="D55" s="15">
        <f>SUM(E55:F55)</f>
        <v>7215600.0348000005</v>
      </c>
      <c r="E55" s="15">
        <f>E57-E60</f>
        <v>214281.8676</v>
      </c>
      <c r="F55" s="15">
        <f>F63</f>
        <v>7001318.1672</v>
      </c>
      <c r="G55" s="15">
        <f>SUM(H55:I55)</f>
        <v>17803805.0579</v>
      </c>
      <c r="H55" s="15">
        <f>H57-H60</f>
        <v>347389.99320000038</v>
      </c>
      <c r="I55" s="15">
        <f>I63</f>
        <v>17456415.0647</v>
      </c>
      <c r="J55" s="15">
        <f>SUM(K55:L55)</f>
        <v>18096432.583099999</v>
      </c>
      <c r="K55" s="15">
        <f>K57-K60</f>
        <v>456882.01779999956</v>
      </c>
      <c r="L55" s="138">
        <f>L63</f>
        <v>17639550.565299999</v>
      </c>
    </row>
    <row r="56" spans="1:12" s="3" customFormat="1" ht="27" customHeight="1" x14ac:dyDescent="0.2">
      <c r="A56" s="106"/>
      <c r="B56" s="92" t="s">
        <v>511</v>
      </c>
      <c r="C56" s="40"/>
      <c r="D56" s="15"/>
      <c r="E56" s="15"/>
      <c r="F56" s="15"/>
      <c r="G56" s="15"/>
      <c r="H56" s="15"/>
      <c r="I56" s="15"/>
      <c r="J56" s="15"/>
      <c r="K56" s="15"/>
      <c r="L56" s="138"/>
    </row>
    <row r="57" spans="1:12" s="1" customFormat="1" ht="40.5" customHeight="1" x14ac:dyDescent="0.2">
      <c r="A57" s="106">
        <v>8191</v>
      </c>
      <c r="B57" s="92" t="s">
        <v>668</v>
      </c>
      <c r="C57" s="2">
        <v>9320</v>
      </c>
      <c r="D57" s="15">
        <f>SUM(D61:D62)</f>
        <v>3815761.5965</v>
      </c>
      <c r="E57" s="15">
        <f>SUM(E61:E62)</f>
        <v>3815761.5965</v>
      </c>
      <c r="F57" s="15" t="s">
        <v>0</v>
      </c>
      <c r="G57" s="15">
        <f>SUM(G61:G62)</f>
        <v>9976010.7738000005</v>
      </c>
      <c r="H57" s="15">
        <f>SUM(H61:H62)</f>
        <v>9976010.7738000005</v>
      </c>
      <c r="I57" s="15" t="s">
        <v>0</v>
      </c>
      <c r="J57" s="15">
        <f>SUM(J61:J62)</f>
        <v>10019718.586099999</v>
      </c>
      <c r="K57" s="15">
        <f>SUM(K61:K62)</f>
        <v>10019718.586099999</v>
      </c>
      <c r="L57" s="138" t="s">
        <v>0</v>
      </c>
    </row>
    <row r="58" spans="1:12" s="1" customFormat="1" ht="24.75" customHeight="1" x14ac:dyDescent="0.2">
      <c r="A58" s="106"/>
      <c r="B58" s="92" t="s">
        <v>228</v>
      </c>
      <c r="C58" s="40"/>
      <c r="D58" s="15"/>
      <c r="E58" s="15"/>
      <c r="F58" s="15"/>
      <c r="G58" s="15"/>
      <c r="H58" s="15"/>
      <c r="I58" s="15"/>
      <c r="J58" s="15"/>
      <c r="K58" s="15"/>
      <c r="L58" s="138"/>
    </row>
    <row r="59" spans="1:12" s="1" customFormat="1" ht="73.5" customHeight="1" x14ac:dyDescent="0.2">
      <c r="A59" s="106">
        <v>8192</v>
      </c>
      <c r="B59" s="125" t="s">
        <v>673</v>
      </c>
      <c r="C59" s="40"/>
      <c r="D59" s="15">
        <f>SUM(E59:F59)</f>
        <v>214281.8676</v>
      </c>
      <c r="E59" s="15">
        <v>214281.8676</v>
      </c>
      <c r="F59" s="41" t="s">
        <v>177</v>
      </c>
      <c r="G59" s="15">
        <f>SUM(H59:I59)</f>
        <v>347389.99320000003</v>
      </c>
      <c r="H59" s="15">
        <v>347389.99320000003</v>
      </c>
      <c r="I59" s="41" t="s">
        <v>177</v>
      </c>
      <c r="J59" s="15">
        <f>SUM(K59:L59)</f>
        <v>456882.01779999997</v>
      </c>
      <c r="K59" s="15">
        <v>456882.01779999997</v>
      </c>
      <c r="L59" s="139" t="s">
        <v>177</v>
      </c>
    </row>
    <row r="60" spans="1:12" s="1" customFormat="1" ht="35.25" customHeight="1" x14ac:dyDescent="0.2">
      <c r="A60" s="106">
        <v>8193</v>
      </c>
      <c r="B60" s="125" t="s">
        <v>692</v>
      </c>
      <c r="C60" s="40"/>
      <c r="D60" s="15">
        <f>D57-D59</f>
        <v>3601479.7289</v>
      </c>
      <c r="E60" s="15">
        <f>E57-E59</f>
        <v>3601479.7289</v>
      </c>
      <c r="F60" s="41" t="s">
        <v>0</v>
      </c>
      <c r="G60" s="15">
        <f>G57-G59</f>
        <v>9628620.7806000002</v>
      </c>
      <c r="H60" s="15">
        <f>H57-H59</f>
        <v>9628620.7806000002</v>
      </c>
      <c r="I60" s="41" t="s">
        <v>0</v>
      </c>
      <c r="J60" s="15">
        <f>J57-J59</f>
        <v>9562836.5682999995</v>
      </c>
      <c r="K60" s="15">
        <f>K57-K59</f>
        <v>9562836.5682999995</v>
      </c>
      <c r="L60" s="139" t="s">
        <v>0</v>
      </c>
    </row>
    <row r="61" spans="1:12" s="1" customFormat="1" ht="62.25" customHeight="1" x14ac:dyDescent="0.2">
      <c r="A61" s="106">
        <v>8194</v>
      </c>
      <c r="B61" s="92" t="s">
        <v>669</v>
      </c>
      <c r="C61" s="2">
        <v>9321</v>
      </c>
      <c r="D61" s="15">
        <f>SUM(E61:F61)</f>
        <v>3815761.5965</v>
      </c>
      <c r="E61" s="15">
        <v>3815761.5965</v>
      </c>
      <c r="F61" s="15" t="s">
        <v>0</v>
      </c>
      <c r="G61" s="15">
        <f>SUM(H61:I61)</f>
        <v>9976010.7738000005</v>
      </c>
      <c r="H61" s="15">
        <v>9976010.7738000005</v>
      </c>
      <c r="I61" s="15" t="s">
        <v>0</v>
      </c>
      <c r="J61" s="15">
        <f>SUM(K61:L61)</f>
        <v>10019106.903999999</v>
      </c>
      <c r="K61" s="15">
        <v>10019106.903999999</v>
      </c>
      <c r="L61" s="138" t="s">
        <v>0</v>
      </c>
    </row>
    <row r="62" spans="1:12" s="1" customFormat="1" ht="105.75" customHeight="1" x14ac:dyDescent="0.2">
      <c r="A62" s="106">
        <v>8195</v>
      </c>
      <c r="B62" s="92" t="s">
        <v>674</v>
      </c>
      <c r="C62" s="2">
        <v>9322</v>
      </c>
      <c r="D62" s="15">
        <f>SUM(E62:F62)</f>
        <v>0</v>
      </c>
      <c r="E62" s="15">
        <v>0</v>
      </c>
      <c r="F62" s="15" t="s">
        <v>0</v>
      </c>
      <c r="G62" s="15">
        <f>SUM(H62:I62)</f>
        <v>0</v>
      </c>
      <c r="H62" s="15">
        <v>0</v>
      </c>
      <c r="I62" s="15" t="s">
        <v>0</v>
      </c>
      <c r="J62" s="15">
        <f>SUM(K62:L62)</f>
        <v>611.68209999999999</v>
      </c>
      <c r="K62" s="15">
        <v>611.68209999999999</v>
      </c>
      <c r="L62" s="138" t="s">
        <v>0</v>
      </c>
    </row>
    <row r="63" spans="1:12" s="1" customFormat="1" ht="39.75" customHeight="1" x14ac:dyDescent="0.2">
      <c r="A63" s="106">
        <v>8196</v>
      </c>
      <c r="B63" s="92" t="s">
        <v>675</v>
      </c>
      <c r="C63" s="129">
        <v>9330</v>
      </c>
      <c r="D63" s="15">
        <f t="shared" ref="D63:L63" si="9">SUM(D65,D69)</f>
        <v>7001318.1672</v>
      </c>
      <c r="E63" s="15">
        <f t="shared" si="9"/>
        <v>0</v>
      </c>
      <c r="F63" s="15">
        <f t="shared" si="9"/>
        <v>7001318.1672</v>
      </c>
      <c r="G63" s="15">
        <f t="shared" si="9"/>
        <v>17456415.0647</v>
      </c>
      <c r="H63" s="15">
        <f t="shared" si="9"/>
        <v>0</v>
      </c>
      <c r="I63" s="15">
        <f t="shared" si="9"/>
        <v>17456415.0647</v>
      </c>
      <c r="J63" s="15">
        <f t="shared" si="9"/>
        <v>17639550.565299999</v>
      </c>
      <c r="K63" s="15">
        <f t="shared" si="9"/>
        <v>0</v>
      </c>
      <c r="L63" s="138">
        <f t="shared" si="9"/>
        <v>17639550.565299999</v>
      </c>
    </row>
    <row r="64" spans="1:12" s="1" customFormat="1" x14ac:dyDescent="0.2">
      <c r="A64" s="106"/>
      <c r="B64" s="92" t="s">
        <v>228</v>
      </c>
      <c r="C64" s="129"/>
      <c r="D64" s="17"/>
      <c r="E64" s="41"/>
      <c r="F64" s="15"/>
      <c r="G64" s="17"/>
      <c r="H64" s="41"/>
      <c r="I64" s="15"/>
      <c r="J64" s="17"/>
      <c r="K64" s="41"/>
      <c r="L64" s="138"/>
    </row>
    <row r="65" spans="1:12" s="1" customFormat="1" ht="51" customHeight="1" x14ac:dyDescent="0.2">
      <c r="A65" s="106">
        <v>8197</v>
      </c>
      <c r="B65" s="125" t="s">
        <v>676</v>
      </c>
      <c r="C65" s="129"/>
      <c r="D65" s="15">
        <f>SUM(D67,D68)</f>
        <v>3399838.4383</v>
      </c>
      <c r="E65" s="41" t="s">
        <v>177</v>
      </c>
      <c r="F65" s="15">
        <f>SUM(F67,F68)</f>
        <v>3399838.4383</v>
      </c>
      <c r="G65" s="15">
        <f>SUM(G67,G68)</f>
        <v>7827794.2841000007</v>
      </c>
      <c r="H65" s="41" t="s">
        <v>177</v>
      </c>
      <c r="I65" s="15">
        <f>SUM(I67,I68)</f>
        <v>7827794.2841000007</v>
      </c>
      <c r="J65" s="15">
        <f>SUM(J67,J68)</f>
        <v>8076713.9970000004</v>
      </c>
      <c r="K65" s="41" t="s">
        <v>177</v>
      </c>
      <c r="L65" s="138">
        <f>SUM(L67,L68)</f>
        <v>8076713.9970000004</v>
      </c>
    </row>
    <row r="66" spans="1:12" s="1" customFormat="1" x14ac:dyDescent="0.2">
      <c r="A66" s="106"/>
      <c r="B66" s="125" t="s">
        <v>241</v>
      </c>
      <c r="C66" s="129"/>
      <c r="D66" s="15"/>
      <c r="E66" s="41"/>
      <c r="F66" s="15"/>
      <c r="G66" s="15"/>
      <c r="H66" s="41"/>
      <c r="I66" s="15"/>
      <c r="J66" s="15"/>
      <c r="K66" s="41"/>
      <c r="L66" s="138"/>
    </row>
    <row r="67" spans="1:12" s="1" customFormat="1" ht="51" customHeight="1" x14ac:dyDescent="0.2">
      <c r="A67" s="106">
        <v>8198</v>
      </c>
      <c r="B67" s="92" t="s">
        <v>677</v>
      </c>
      <c r="C67" s="129">
        <v>9331</v>
      </c>
      <c r="D67" s="15">
        <f>SUM(E67:F67)</f>
        <v>3399838.4383</v>
      </c>
      <c r="E67" s="41" t="s">
        <v>177</v>
      </c>
      <c r="F67" s="15">
        <v>3399838.4383</v>
      </c>
      <c r="G67" s="15">
        <f>SUM(H67:I67)</f>
        <v>7823235.0841000006</v>
      </c>
      <c r="H67" s="41" t="s">
        <v>177</v>
      </c>
      <c r="I67" s="15">
        <v>7823235.0841000006</v>
      </c>
      <c r="J67" s="15">
        <f>SUM(K67:L67)</f>
        <v>8072142.7970000003</v>
      </c>
      <c r="K67" s="41" t="s">
        <v>177</v>
      </c>
      <c r="L67" s="138">
        <v>8072142.7970000003</v>
      </c>
    </row>
    <row r="68" spans="1:12" s="1" customFormat="1" ht="96" customHeight="1" x14ac:dyDescent="0.2">
      <c r="A68" s="106">
        <v>8199</v>
      </c>
      <c r="B68" s="92" t="s">
        <v>678</v>
      </c>
      <c r="C68" s="129">
        <v>9332</v>
      </c>
      <c r="D68" s="15">
        <f>SUM(E68:F68)</f>
        <v>0</v>
      </c>
      <c r="E68" s="41" t="s">
        <v>177</v>
      </c>
      <c r="F68" s="15">
        <v>0</v>
      </c>
      <c r="G68" s="15">
        <f>SUM(H68:I68)</f>
        <v>4559.2</v>
      </c>
      <c r="H68" s="41" t="s">
        <v>177</v>
      </c>
      <c r="I68" s="15">
        <v>4559.2</v>
      </c>
      <c r="J68" s="15">
        <f>SUM(K68:L68)</f>
        <v>4571.2</v>
      </c>
      <c r="K68" s="41" t="s">
        <v>177</v>
      </c>
      <c r="L68" s="138">
        <v>4571.2</v>
      </c>
    </row>
    <row r="69" spans="1:12" s="6" customFormat="1" ht="49.5" customHeight="1" x14ac:dyDescent="0.2">
      <c r="A69" s="141">
        <v>8200</v>
      </c>
      <c r="B69" s="130" t="s">
        <v>679</v>
      </c>
      <c r="C69" s="131"/>
      <c r="D69" s="42">
        <f>SUM(D60)</f>
        <v>3601479.7289</v>
      </c>
      <c r="E69" s="43" t="s">
        <v>177</v>
      </c>
      <c r="F69" s="42">
        <f>SUM(E60)</f>
        <v>3601479.7289</v>
      </c>
      <c r="G69" s="42">
        <f>SUM(G60)</f>
        <v>9628620.7806000002</v>
      </c>
      <c r="H69" s="43" t="s">
        <v>177</v>
      </c>
      <c r="I69" s="42">
        <f>SUM(H60)</f>
        <v>9628620.7806000002</v>
      </c>
      <c r="J69" s="42">
        <f>SUM(J60)</f>
        <v>9562836.5682999995</v>
      </c>
      <c r="K69" s="43" t="s">
        <v>177</v>
      </c>
      <c r="L69" s="142">
        <f>SUM(K60)</f>
        <v>9562836.5682999995</v>
      </c>
    </row>
    <row r="70" spans="1:12" s="1" customFormat="1" ht="48" customHeight="1" x14ac:dyDescent="0.2">
      <c r="A70" s="106">
        <v>8201</v>
      </c>
      <c r="B70" s="92" t="s">
        <v>680</v>
      </c>
      <c r="C70" s="14"/>
      <c r="D70" s="15" t="s">
        <v>0</v>
      </c>
      <c r="E70" s="41" t="s">
        <v>177</v>
      </c>
      <c r="F70" s="41" t="s">
        <v>177</v>
      </c>
      <c r="G70" s="15" t="s">
        <v>0</v>
      </c>
      <c r="H70" s="41" t="s">
        <v>177</v>
      </c>
      <c r="I70" s="41" t="s">
        <v>0</v>
      </c>
      <c r="J70" s="15">
        <f>SUM(K70:L70)</f>
        <v>0</v>
      </c>
      <c r="K70" s="41">
        <v>32709.5</v>
      </c>
      <c r="L70" s="139">
        <v>-32709.5</v>
      </c>
    </row>
    <row r="71" spans="1:12" s="1" customFormat="1" ht="53.25" customHeight="1" x14ac:dyDescent="0.2">
      <c r="A71" s="106">
        <v>8202</v>
      </c>
      <c r="B71" s="92" t="s">
        <v>681</v>
      </c>
      <c r="C71" s="14"/>
      <c r="D71" s="15">
        <f>SUM(E71:F71)</f>
        <v>0</v>
      </c>
      <c r="E71" s="41" t="s">
        <v>0</v>
      </c>
      <c r="F71" s="15">
        <v>0</v>
      </c>
      <c r="G71" s="15">
        <f>SUM(H71:I71)</f>
        <v>0</v>
      </c>
      <c r="H71" s="41" t="s">
        <v>177</v>
      </c>
      <c r="I71" s="15">
        <v>0</v>
      </c>
      <c r="J71" s="15">
        <f>SUM(K71:L71)</f>
        <v>0</v>
      </c>
      <c r="K71" s="41">
        <v>0</v>
      </c>
      <c r="L71" s="138">
        <v>0</v>
      </c>
    </row>
    <row r="72" spans="1:12" s="1" customFormat="1" ht="71.25" customHeight="1" x14ac:dyDescent="0.2">
      <c r="A72" s="106">
        <v>8203</v>
      </c>
      <c r="B72" s="92" t="s">
        <v>670</v>
      </c>
      <c r="C72" s="14"/>
      <c r="D72" s="41">
        <f>SUM(E72:F72)</f>
        <v>0</v>
      </c>
      <c r="E72" s="41">
        <v>0</v>
      </c>
      <c r="F72" s="15">
        <v>0</v>
      </c>
      <c r="G72" s="41">
        <f>SUM(H72:I72)</f>
        <v>0</v>
      </c>
      <c r="H72" s="41">
        <v>0</v>
      </c>
      <c r="I72" s="15">
        <v>0</v>
      </c>
      <c r="J72" s="41">
        <f>SUM(K72:L72)</f>
        <v>-29616449.280200001</v>
      </c>
      <c r="K72" s="41">
        <v>-11524435.110199999</v>
      </c>
      <c r="L72" s="138">
        <v>-18092014.170000002</v>
      </c>
    </row>
    <row r="73" spans="1:12" s="1" customFormat="1" ht="48.75" customHeight="1" x14ac:dyDescent="0.2">
      <c r="A73" s="106">
        <v>8204</v>
      </c>
      <c r="B73" s="125" t="s">
        <v>682</v>
      </c>
      <c r="C73" s="14"/>
      <c r="D73" s="41">
        <f>SUM(E73:F73)</f>
        <v>0</v>
      </c>
      <c r="E73" s="41">
        <v>0</v>
      </c>
      <c r="F73" s="15">
        <v>0</v>
      </c>
      <c r="G73" s="41">
        <f>SUM(H73:I73)</f>
        <v>0</v>
      </c>
      <c r="H73" s="41">
        <v>0</v>
      </c>
      <c r="I73" s="15">
        <v>0</v>
      </c>
      <c r="J73" s="41">
        <f>SUM(K73:L73)</f>
        <v>-11953538.112500001</v>
      </c>
      <c r="K73" s="41">
        <v>0</v>
      </c>
      <c r="L73" s="138">
        <v>-11953538.112500001</v>
      </c>
    </row>
    <row r="74" spans="1:12" s="3" customFormat="1" ht="30" customHeight="1" x14ac:dyDescent="0.2">
      <c r="A74" s="149">
        <v>8300</v>
      </c>
      <c r="B74" s="83" t="s">
        <v>691</v>
      </c>
      <c r="C74" s="39"/>
      <c r="D74" s="16">
        <f>SUM(D76)</f>
        <v>0</v>
      </c>
      <c r="E74" s="16">
        <f t="shared" ref="E74:L74" si="10">SUM(E76)</f>
        <v>0</v>
      </c>
      <c r="F74" s="16">
        <f t="shared" si="10"/>
        <v>0</v>
      </c>
      <c r="G74" s="16">
        <f t="shared" si="10"/>
        <v>0</v>
      </c>
      <c r="H74" s="16">
        <f t="shared" si="10"/>
        <v>0</v>
      </c>
      <c r="I74" s="16">
        <f t="shared" si="10"/>
        <v>0</v>
      </c>
      <c r="J74" s="16">
        <f t="shared" si="10"/>
        <v>0</v>
      </c>
      <c r="K74" s="16">
        <f t="shared" si="10"/>
        <v>0</v>
      </c>
      <c r="L74" s="137">
        <f t="shared" si="10"/>
        <v>0</v>
      </c>
    </row>
    <row r="75" spans="1:12" s="1" customFormat="1" x14ac:dyDescent="0.2">
      <c r="A75" s="106"/>
      <c r="B75" s="82" t="s">
        <v>241</v>
      </c>
      <c r="C75" s="40"/>
      <c r="D75" s="15"/>
      <c r="E75" s="15"/>
      <c r="F75" s="15"/>
      <c r="G75" s="15"/>
      <c r="H75" s="15"/>
      <c r="I75" s="15"/>
      <c r="J75" s="15"/>
      <c r="K75" s="15"/>
      <c r="L75" s="138"/>
    </row>
    <row r="76" spans="1:12" s="1" customFormat="1" ht="33" customHeight="1" x14ac:dyDescent="0.2">
      <c r="A76" s="106">
        <v>8310</v>
      </c>
      <c r="B76" s="125" t="s">
        <v>652</v>
      </c>
      <c r="C76" s="40"/>
      <c r="D76" s="15">
        <f>SUM(D78,D82)</f>
        <v>0</v>
      </c>
      <c r="E76" s="15">
        <f t="shared" ref="E76:L76" si="11">SUM(E78,E82)</f>
        <v>0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38">
        <f t="shared" si="11"/>
        <v>0</v>
      </c>
    </row>
    <row r="77" spans="1:12" s="1" customFormat="1" ht="24" customHeight="1" x14ac:dyDescent="0.2">
      <c r="A77" s="106"/>
      <c r="B77" s="125" t="s">
        <v>241</v>
      </c>
      <c r="C77" s="40"/>
      <c r="D77" s="15"/>
      <c r="E77" s="41"/>
      <c r="F77" s="15"/>
      <c r="G77" s="15"/>
      <c r="H77" s="41"/>
      <c r="I77" s="15"/>
      <c r="J77" s="15"/>
      <c r="K77" s="41"/>
      <c r="L77" s="138"/>
    </row>
    <row r="78" spans="1:12" s="1" customFormat="1" ht="51.75" customHeight="1" x14ac:dyDescent="0.2">
      <c r="A78" s="106">
        <v>8311</v>
      </c>
      <c r="B78" s="92" t="s">
        <v>646</v>
      </c>
      <c r="C78" s="40"/>
      <c r="D78" s="17">
        <f>SUM(D80:D81)</f>
        <v>0</v>
      </c>
      <c r="E78" s="41" t="s">
        <v>177</v>
      </c>
      <c r="F78" s="17">
        <f>SUM(F80:F81)</f>
        <v>0</v>
      </c>
      <c r="G78" s="17">
        <f>SUM(G80:G81)</f>
        <v>0</v>
      </c>
      <c r="H78" s="41" t="s">
        <v>177</v>
      </c>
      <c r="I78" s="17">
        <f>SUM(I80:I81)</f>
        <v>0</v>
      </c>
      <c r="J78" s="17">
        <f>SUM(J80:J81)</f>
        <v>0</v>
      </c>
      <c r="K78" s="41" t="s">
        <v>177</v>
      </c>
      <c r="L78" s="140">
        <f>SUM(L80:L81)</f>
        <v>0</v>
      </c>
    </row>
    <row r="79" spans="1:12" s="1" customFormat="1" ht="21.75" customHeight="1" x14ac:dyDescent="0.2">
      <c r="A79" s="106"/>
      <c r="B79" s="92" t="s">
        <v>228</v>
      </c>
      <c r="C79" s="40"/>
      <c r="D79" s="17"/>
      <c r="E79" s="41"/>
      <c r="F79" s="17"/>
      <c r="G79" s="17"/>
      <c r="H79" s="41"/>
      <c r="I79" s="17"/>
      <c r="J79" s="17"/>
      <c r="K79" s="41"/>
      <c r="L79" s="140"/>
    </row>
    <row r="80" spans="1:12" s="1" customFormat="1" ht="27" customHeight="1" x14ac:dyDescent="0.2">
      <c r="A80" s="106">
        <v>8312</v>
      </c>
      <c r="B80" s="126" t="s">
        <v>661</v>
      </c>
      <c r="C80" s="127" t="s">
        <v>186</v>
      </c>
      <c r="D80" s="15">
        <f>SUM(E80:F80)</f>
        <v>0</v>
      </c>
      <c r="E80" s="41" t="s">
        <v>177</v>
      </c>
      <c r="F80" s="17">
        <v>0</v>
      </c>
      <c r="G80" s="15">
        <f>SUM(H80:I80)</f>
        <v>0</v>
      </c>
      <c r="H80" s="41" t="s">
        <v>177</v>
      </c>
      <c r="I80" s="17">
        <v>0</v>
      </c>
      <c r="J80" s="15">
        <f>SUM(K80:L80)</f>
        <v>0</v>
      </c>
      <c r="K80" s="41" t="s">
        <v>177</v>
      </c>
      <c r="L80" s="140">
        <v>0</v>
      </c>
    </row>
    <row r="81" spans="1:12" s="1" customFormat="1" ht="27" customHeight="1" x14ac:dyDescent="0.2">
      <c r="A81" s="106">
        <v>8313</v>
      </c>
      <c r="B81" s="126" t="s">
        <v>637</v>
      </c>
      <c r="C81" s="127" t="s">
        <v>187</v>
      </c>
      <c r="D81" s="15">
        <f>SUM(E81:F81)</f>
        <v>0</v>
      </c>
      <c r="E81" s="41" t="s">
        <v>177</v>
      </c>
      <c r="F81" s="17"/>
      <c r="G81" s="15">
        <f>SUM(H81:I81)</f>
        <v>0</v>
      </c>
      <c r="H81" s="41" t="s">
        <v>177</v>
      </c>
      <c r="I81" s="17"/>
      <c r="J81" s="15">
        <f>SUM(K81:L81)</f>
        <v>0</v>
      </c>
      <c r="K81" s="41" t="s">
        <v>177</v>
      </c>
      <c r="L81" s="140"/>
    </row>
    <row r="82" spans="1:12" ht="33" customHeight="1" x14ac:dyDescent="0.2">
      <c r="A82" s="106">
        <v>8320</v>
      </c>
      <c r="B82" s="92" t="s">
        <v>658</v>
      </c>
      <c r="C82" s="132"/>
      <c r="D82" s="17">
        <f>SUM(D84,D88)</f>
        <v>0</v>
      </c>
      <c r="E82" s="17">
        <f t="shared" ref="E82:L82" si="12">SUM(E84,E88)</f>
        <v>0</v>
      </c>
      <c r="F82" s="17">
        <f t="shared" si="12"/>
        <v>0</v>
      </c>
      <c r="G82" s="17">
        <f t="shared" si="12"/>
        <v>0</v>
      </c>
      <c r="H82" s="17">
        <f t="shared" si="12"/>
        <v>0</v>
      </c>
      <c r="I82" s="17">
        <f t="shared" si="12"/>
        <v>0</v>
      </c>
      <c r="J82" s="17">
        <f t="shared" si="12"/>
        <v>0</v>
      </c>
      <c r="K82" s="17">
        <f t="shared" si="12"/>
        <v>0</v>
      </c>
      <c r="L82" s="140">
        <f t="shared" si="12"/>
        <v>0</v>
      </c>
    </row>
    <row r="83" spans="1:12" x14ac:dyDescent="0.2">
      <c r="A83" s="106"/>
      <c r="B83" s="92" t="s">
        <v>241</v>
      </c>
      <c r="C83" s="132"/>
      <c r="D83" s="17"/>
      <c r="E83" s="17"/>
      <c r="F83" s="17"/>
      <c r="G83" s="17"/>
      <c r="H83" s="17"/>
      <c r="I83" s="17"/>
      <c r="J83" s="17"/>
      <c r="K83" s="17"/>
      <c r="L83" s="140"/>
    </row>
    <row r="84" spans="1:12" ht="27" customHeight="1" x14ac:dyDescent="0.2">
      <c r="A84" s="106">
        <v>8321</v>
      </c>
      <c r="B84" s="92" t="s">
        <v>634</v>
      </c>
      <c r="C84" s="132"/>
      <c r="D84" s="17">
        <f>SUM(D86:D87)</f>
        <v>0</v>
      </c>
      <c r="E84" s="41" t="s">
        <v>177</v>
      </c>
      <c r="F84" s="17">
        <f>SUM(F86:F87)</f>
        <v>0</v>
      </c>
      <c r="G84" s="17">
        <f>SUM(G86:G87)</f>
        <v>0</v>
      </c>
      <c r="H84" s="41" t="s">
        <v>177</v>
      </c>
      <c r="I84" s="17">
        <f>SUM(I86:I87)</f>
        <v>0</v>
      </c>
      <c r="J84" s="17">
        <f>SUM(J86:J87)</f>
        <v>0</v>
      </c>
      <c r="K84" s="41" t="s">
        <v>177</v>
      </c>
      <c r="L84" s="140">
        <f>SUM(L86:L87)</f>
        <v>0</v>
      </c>
    </row>
    <row r="85" spans="1:12" ht="18" customHeight="1" x14ac:dyDescent="0.2">
      <c r="A85" s="106"/>
      <c r="B85" s="92" t="s">
        <v>635</v>
      </c>
      <c r="C85" s="132"/>
      <c r="D85" s="17"/>
      <c r="E85" s="41"/>
      <c r="F85" s="17"/>
      <c r="G85" s="17"/>
      <c r="H85" s="41"/>
      <c r="I85" s="17"/>
      <c r="J85" s="17"/>
      <c r="K85" s="41"/>
      <c r="L85" s="140"/>
    </row>
    <row r="86" spans="1:12" ht="28.5" customHeight="1" x14ac:dyDescent="0.2">
      <c r="A86" s="106">
        <v>8322</v>
      </c>
      <c r="B86" s="125" t="s">
        <v>647</v>
      </c>
      <c r="C86" s="127" t="s">
        <v>188</v>
      </c>
      <c r="D86" s="15">
        <f>SUM(E86:F86)</f>
        <v>0</v>
      </c>
      <c r="E86" s="41" t="s">
        <v>177</v>
      </c>
      <c r="F86" s="17">
        <v>0</v>
      </c>
      <c r="G86" s="15">
        <f>SUM(H86:I86)</f>
        <v>0</v>
      </c>
      <c r="H86" s="41" t="s">
        <v>177</v>
      </c>
      <c r="I86" s="17">
        <v>0</v>
      </c>
      <c r="J86" s="15">
        <f>SUM(K86:L86)</f>
        <v>0</v>
      </c>
      <c r="K86" s="41" t="s">
        <v>177</v>
      </c>
      <c r="L86" s="140">
        <v>0</v>
      </c>
    </row>
    <row r="87" spans="1:12" ht="34.5" customHeight="1" x14ac:dyDescent="0.2">
      <c r="A87" s="106">
        <v>8330</v>
      </c>
      <c r="B87" s="125" t="s">
        <v>648</v>
      </c>
      <c r="C87" s="127" t="s">
        <v>189</v>
      </c>
      <c r="D87" s="15">
        <f>SUM(E87:F87)</f>
        <v>0</v>
      </c>
      <c r="E87" s="41" t="s">
        <v>177</v>
      </c>
      <c r="F87" s="17">
        <v>0</v>
      </c>
      <c r="G87" s="15">
        <f>SUM(H87:I87)</f>
        <v>0</v>
      </c>
      <c r="H87" s="41" t="s">
        <v>177</v>
      </c>
      <c r="I87" s="17">
        <v>0</v>
      </c>
      <c r="J87" s="15">
        <f>SUM(K87:L87)</f>
        <v>0</v>
      </c>
      <c r="K87" s="41" t="s">
        <v>177</v>
      </c>
      <c r="L87" s="140">
        <v>0</v>
      </c>
    </row>
    <row r="88" spans="1:12" ht="35.25" customHeight="1" x14ac:dyDescent="0.2">
      <c r="A88" s="106">
        <v>8340</v>
      </c>
      <c r="B88" s="92" t="s">
        <v>653</v>
      </c>
      <c r="C88" s="132"/>
      <c r="D88" s="17">
        <f>SUM(D90:D91)</f>
        <v>0</v>
      </c>
      <c r="E88" s="17">
        <f t="shared" ref="E88:L88" si="13">SUM(E90:E91)</f>
        <v>0</v>
      </c>
      <c r="F88" s="17">
        <f t="shared" si="13"/>
        <v>0</v>
      </c>
      <c r="G88" s="17">
        <f t="shared" si="13"/>
        <v>0</v>
      </c>
      <c r="H88" s="17">
        <f t="shared" si="13"/>
        <v>0</v>
      </c>
      <c r="I88" s="17">
        <f t="shared" si="13"/>
        <v>0</v>
      </c>
      <c r="J88" s="17">
        <f t="shared" si="13"/>
        <v>0</v>
      </c>
      <c r="K88" s="17">
        <f t="shared" si="13"/>
        <v>0</v>
      </c>
      <c r="L88" s="140">
        <f t="shared" si="13"/>
        <v>0</v>
      </c>
    </row>
    <row r="89" spans="1:12" ht="24" customHeight="1" x14ac:dyDescent="0.2">
      <c r="A89" s="106"/>
      <c r="B89" s="92" t="s">
        <v>635</v>
      </c>
      <c r="C89" s="132"/>
      <c r="D89" s="17"/>
      <c r="E89" s="17"/>
      <c r="F89" s="17"/>
      <c r="G89" s="17"/>
      <c r="H89" s="17"/>
      <c r="I89" s="17"/>
      <c r="J89" s="17"/>
      <c r="K89" s="17"/>
      <c r="L89" s="140"/>
    </row>
    <row r="90" spans="1:12" ht="21" customHeight="1" x14ac:dyDescent="0.2">
      <c r="A90" s="106">
        <v>8341</v>
      </c>
      <c r="B90" s="125" t="s">
        <v>659</v>
      </c>
      <c r="C90" s="127" t="s">
        <v>188</v>
      </c>
      <c r="D90" s="15">
        <f>SUM(E90:F90)</f>
        <v>0</v>
      </c>
      <c r="E90" s="17">
        <v>0</v>
      </c>
      <c r="F90" s="17" t="s">
        <v>0</v>
      </c>
      <c r="G90" s="15">
        <f>SUM(H90:I90)</f>
        <v>0</v>
      </c>
      <c r="H90" s="17">
        <v>0</v>
      </c>
      <c r="I90" s="17" t="s">
        <v>0</v>
      </c>
      <c r="J90" s="15">
        <f>SUM(K90:L90)</f>
        <v>0</v>
      </c>
      <c r="K90" s="17">
        <v>0</v>
      </c>
      <c r="L90" s="140" t="s">
        <v>0</v>
      </c>
    </row>
    <row r="91" spans="1:12" ht="22.5" customHeight="1" thickBot="1" x14ac:dyDescent="0.25">
      <c r="A91" s="110">
        <v>8350</v>
      </c>
      <c r="B91" s="143" t="s">
        <v>660</v>
      </c>
      <c r="C91" s="144" t="s">
        <v>189</v>
      </c>
      <c r="D91" s="145">
        <f>SUM(E91:F91)</f>
        <v>0</v>
      </c>
      <c r="E91" s="146">
        <v>0</v>
      </c>
      <c r="F91" s="145" t="s">
        <v>0</v>
      </c>
      <c r="G91" s="145">
        <f>SUM(H91:I91)</f>
        <v>0</v>
      </c>
      <c r="H91" s="146">
        <v>0</v>
      </c>
      <c r="I91" s="145" t="s">
        <v>0</v>
      </c>
      <c r="J91" s="145">
        <f>SUM(K91:L91)</f>
        <v>0</v>
      </c>
      <c r="K91" s="146">
        <v>0</v>
      </c>
      <c r="L91" s="147" t="s">
        <v>0</v>
      </c>
    </row>
    <row r="92" spans="1:12" x14ac:dyDescent="0.2">
      <c r="A92" s="36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s="27" customFormat="1" ht="41.25" customHeight="1" x14ac:dyDescent="0.2">
      <c r="A93" s="120"/>
      <c r="B93" s="120"/>
      <c r="C93" s="133"/>
      <c r="D93" s="133"/>
      <c r="E93" s="133"/>
      <c r="F93" s="133"/>
      <c r="G93" s="133"/>
      <c r="H93" s="133"/>
      <c r="I93" s="133"/>
      <c r="J93" s="133"/>
      <c r="K93" s="133"/>
      <c r="L93" s="5"/>
    </row>
    <row r="94" spans="1:12" s="27" customFormat="1" ht="31.5" customHeight="1" x14ac:dyDescent="0.2">
      <c r="A94" s="120"/>
      <c r="B94" s="120"/>
      <c r="C94" s="133"/>
      <c r="D94" s="133"/>
      <c r="E94" s="133"/>
      <c r="F94" s="133"/>
      <c r="G94" s="133"/>
      <c r="H94" s="133"/>
      <c r="I94" s="133"/>
      <c r="J94" s="133"/>
      <c r="K94" s="133"/>
      <c r="L94" s="5"/>
    </row>
    <row r="95" spans="1:12" s="27" customFormat="1" ht="33" customHeight="1" x14ac:dyDescent="0.2">
      <c r="A95" s="120"/>
      <c r="B95" s="120"/>
      <c r="C95" s="133"/>
      <c r="D95" s="133"/>
      <c r="E95" s="133"/>
      <c r="F95" s="133"/>
      <c r="G95" s="133"/>
      <c r="H95" s="133"/>
      <c r="I95" s="133"/>
      <c r="J95" s="133"/>
      <c r="K95" s="133"/>
      <c r="L95" s="5"/>
    </row>
    <row r="96" spans="1:12" ht="30.75" customHeight="1" x14ac:dyDescent="0.2">
      <c r="A96" s="120"/>
      <c r="B96" s="120"/>
      <c r="C96" s="133"/>
      <c r="D96" s="133"/>
      <c r="E96" s="133"/>
      <c r="F96" s="133"/>
      <c r="G96" s="133"/>
      <c r="H96" s="133"/>
      <c r="I96" s="133"/>
      <c r="J96" s="133"/>
      <c r="K96" s="133"/>
      <c r="L96" s="37"/>
    </row>
  </sheetData>
  <mergeCells count="3">
    <mergeCell ref="B8:B10"/>
    <mergeCell ref="C8:C10"/>
    <mergeCell ref="A8:A10"/>
  </mergeCells>
  <pageMargins left="0.2" right="0.2" top="0.24" bottom="0.24" header="0.17" footer="0.16"/>
  <pageSetup paperSize="9" scale="74" firstPageNumber="22" orientation="landscape" horizontalDpi="1200" verticalDpi="1200" r:id="rId1"/>
  <headerFooter alignWithMargins="0">
    <oddFooter>&amp;C&amp;"GH,Regular"&amp;8&amp;P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Ekamutner</vt:lpstr>
      <vt:lpstr>Gorcarnakan caxs</vt:lpstr>
      <vt:lpstr>Tntesagitakan </vt:lpstr>
      <vt:lpstr>Dificit</vt:lpstr>
      <vt:lpstr>Dificiti caxs</vt:lpstr>
      <vt:lpstr>Dificit!Print_Area</vt:lpstr>
      <vt:lpstr>'Dificiti caxs'!Print_Area</vt:lpstr>
      <vt:lpstr>Ekamutner!Print_Area</vt:lpstr>
      <vt:lpstr>'Tntesagitakan '!Print_Area</vt:lpstr>
      <vt:lpstr>'Dificiti caxs'!Print_Titles</vt:lpstr>
      <vt:lpstr>Ekamutner!Print_Titles</vt:lpstr>
      <vt:lpstr>'Gorcarnakan caxs'!Print_Titles</vt:lpstr>
      <vt:lpstr>'Tntesagitakan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Anna Sargsyan</cp:lastModifiedBy>
  <cp:lastPrinted>2019-08-09T10:50:20Z</cp:lastPrinted>
  <dcterms:created xsi:type="dcterms:W3CDTF">1996-10-14T23:33:28Z</dcterms:created>
  <dcterms:modified xsi:type="dcterms:W3CDTF">2019-08-09T10:50:29Z</dcterms:modified>
</cp:coreProperties>
</file>