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65" activeTab="0"/>
  </bookViews>
  <sheets>
    <sheet name="functional" sheetId="1" r:id="rId1"/>
  </sheets>
  <definedNames>
    <definedName name="_xlnm.Print_Titles" localSheetId="0">'functional'!$7:$7</definedName>
  </definedNames>
  <calcPr fullCalcOnLoad="1"/>
</workbook>
</file>

<file path=xl/sharedStrings.xml><?xml version="1.0" encoding="utf-8"?>
<sst xmlns="http://schemas.openxmlformats.org/spreadsheetml/2006/main" count="195" uniqueCount="150">
  <si>
    <t>ՀԱՇՎԵՏՎՈՒԹՅՈՒՆ</t>
  </si>
  <si>
    <t>Հայաստանի Հանրապետության 2018 թվականի պետական բյուջեի ծախսերի վերաբերյալ</t>
  </si>
  <si>
    <t>(գործառական դասակարգմամբ)</t>
  </si>
  <si>
    <t>(հազար դրամ)</t>
  </si>
  <si>
    <t>ԲԱԺԻՆ</t>
  </si>
  <si>
    <t>ԽՈՒՄԲ</t>
  </si>
  <si>
    <t>ԴԱՍ</t>
  </si>
  <si>
    <t>Փաստ</t>
  </si>
  <si>
    <t xml:space="preserve">Կատարման %-ը ճշտված պլանի նկատմամբ                                                                                                                                                                        </t>
  </si>
  <si>
    <t>ԸՆԴԱՄԵՆԸ ԾԱԽՍԵՐ</t>
  </si>
  <si>
    <t>այդ թվում`</t>
  </si>
  <si>
    <t>ԸՆԴՀԱՆՈՒՐ ԲՆՈՒՅԹԻ ՀԱՆՐԱՅԻՆ ԾԱՌԱՅՈՒԹՅՈՒՆՆԵՐ</t>
  </si>
  <si>
    <t>Օրենսդիր և գործադիր  մարմիններ, պետական կառավարում, ֆինանսական և հարկաբյուջետային հարաբերություններ, արտաքին հարաբերություններ</t>
  </si>
  <si>
    <t>Օրենսդիր և 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</si>
  <si>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</si>
  <si>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</si>
  <si>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</si>
  <si>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</si>
  <si>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</si>
  <si>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</si>
  <si>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 xml:space="preserve"> 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</si>
  <si>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</si>
  <si>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</si>
  <si>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</si>
  <si>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</si>
  <si>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>ՊԱՇՏՊԱՆՈՒԹՅՈՒՆ</t>
  </si>
  <si>
    <t>Ռազմական պաշտպանություն</t>
  </si>
  <si>
    <t>Արտաքին ռազմական օգնություն</t>
  </si>
  <si>
    <t xml:space="preserve"> Արտաքին ռազմական օգնություն</t>
  </si>
  <si>
    <t>Հետազոտական և նախագծային աշխատանքներ պաշտպանության ոլորտում</t>
  </si>
  <si>
    <t>Պաշտպանություն (այլ դասերի չպատկանող)</t>
  </si>
  <si>
    <t>ՀԱՍԱՐԱԿԱԿԱՆ ԿԱՐԳ, ԱՆՎՏԱՆԳՈՒԹՅՈՒՆ  ԵՎ ԴԱՏԱԿԱՆ ԳՈՐԾՈՒՆԵՈՒԹՅՈՒՆ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</si>
  <si>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</si>
  <si>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</si>
  <si>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</si>
  <si>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</si>
  <si>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 ծառայություն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</si>
  <si>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</si>
  <si>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</si>
  <si>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</si>
  <si>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</si>
  <si>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</si>
  <si>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</si>
  <si>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Նախաքննություն</t>
  </si>
  <si>
    <t>ՏՆՏԵՍԱԿԱՆ ՀԱՐԱԲԵՐՈՒԹՅՈՒՆՆԵՐ</t>
  </si>
  <si>
    <t>Ընդհանուր բնույթի տնտեսական, առևտրային և աշխատանքի գծով հարաբերություններ</t>
  </si>
  <si>
    <t>Ընդհանուր բնույթի տնտեսական և առևտրային 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</si>
  <si>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</si>
  <si>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</si>
  <si>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</si>
  <si>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 xml:space="preserve"> Ոռոգում</t>
  </si>
  <si>
    <t>Վառելիք և էներգետիկա</t>
  </si>
  <si>
    <t>Միջուկային վառելիք</t>
  </si>
  <si>
    <t>Վառելիքի այլ տեսակներ</t>
  </si>
  <si>
    <t>Էլեկտրաէներգիա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</si>
  <si>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</si>
  <si>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</si>
  <si>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Շինարարություն</t>
  </si>
  <si>
    <t>Տրանսպորտ</t>
  </si>
  <si>
    <t>Ճանապարհային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</si>
  <si>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</si>
  <si>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</si>
  <si>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</si>
  <si>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</si>
  <si>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</si>
  <si>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Զբոսաշրջություն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</si>
  <si>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</si>
  <si>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</si>
  <si>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Տնտեսական հարաբերություններ (այլ դասերի չպատկանող)</t>
  </si>
  <si>
    <t>ՇՐՋԱԿԱ  ՄԻՋԱՎԱՅՐԻ ՊԱՇՏՊԱՆՈՒԹՅՈՒՆ</t>
  </si>
  <si>
    <t>Աղբահանում</t>
  </si>
  <si>
    <t>Կենսաբազմազանության և բնության պաշտպանություն</t>
  </si>
  <si>
    <t>Շրջակա միջավայրի պաշտպանություն  (այլ դասերի չպատկանող)</t>
  </si>
  <si>
    <t xml:space="preserve"> ԲՆԱԿԱՐԱՆԱՅԻՆ ՇԻՆԱՐԱՐՈՒԹՅՈՒՆ ԵՎ ԿՈՄՈՒՆԱԼ ԾԱՌԱՅՈՒԹՅՈՒՆՆԵՐ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</si>
  <si>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</si>
  <si>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</si>
  <si>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</si>
  <si>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</si>
  <si>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Բնակարանային շինարարության և կոմունալ ծառայություններ  (այլ դասերի չպատկանող)</t>
  </si>
  <si>
    <t>ԱՌՈՂՋԱՊԱՀՈՒԹՅՈՒՆ</t>
  </si>
  <si>
    <t>Բժշկական ապրանքներ, սարքեր և սարքավորումներ</t>
  </si>
  <si>
    <t>Դեղագործական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</si>
  <si>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</si>
  <si>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</si>
  <si>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</si>
  <si>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</si>
  <si>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</si>
  <si>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</si>
  <si>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</si>
  <si>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</si>
  <si>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</si>
  <si>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Մոր և մանկան բժշկական ծառայություններ</t>
  </si>
  <si>
    <t>Հանրային առողջապահական ծառայություններ</t>
  </si>
  <si>
    <t>Առողջապահություն (այլ դասերի չպատկանող)</t>
  </si>
  <si>
    <t>Առողջապահական հարակից ծառայություններ և ծրագրեր</t>
  </si>
  <si>
    <t>ՀԱՆԳԻՍՏ, ՄՇԱԿՈՒՅԹ ԵՎ ԿՐՈՆ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</si>
  <si>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</si>
  <si>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</si>
  <si>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</si>
  <si>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</si>
  <si>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</si>
  <si>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</si>
  <si>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</si>
  <si>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</si>
  <si>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</si>
  <si>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</si>
  <si>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</si>
  <si>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</si>
  <si>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</si>
  <si>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</si>
  <si>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</si>
  <si>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 xml:space="preserve">Քաղաքական կուսակցություններ, հասարակական կազմակերպություններ,արհմիություններ                          </t>
  </si>
  <si>
    <t>Հանգիստ, մշակույթ և կրոն (այլ դասերի չպատկանող)</t>
  </si>
  <si>
    <t>ԿՐԹՈՒԹՅՈՒՆ</t>
  </si>
  <si>
    <t>Նախադպրոցական և տարրական ընդհանուր կրթություն</t>
  </si>
  <si>
    <t>Նախադպրոցական կրթություն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</si>
  <si>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</si>
  <si>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</si>
  <si>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</si>
  <si>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 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</si>
  <si>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</si>
  <si>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</si>
  <si>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</si>
  <si>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</si>
  <si>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</si>
  <si>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</si>
  <si>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</si>
  <si>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</si>
  <si>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</si>
  <si>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</si>
  <si>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Կրթություն (այլ դասերի չպատկանող)</t>
  </si>
  <si>
    <t xml:space="preserve"> ՍՈՑԻԱԼԱԿԱՆ ՊԱՇՏՊԱՆՈՒԹՅՈՒՆ</t>
  </si>
  <si>
    <t>Վատառողջություն և անաշխատունակություն</t>
  </si>
  <si>
    <t xml:space="preserve"> 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</si>
  <si>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</si>
  <si>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</si>
  <si>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</si>
  <si>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</si>
  <si>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</si>
  <si>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</si>
  <si>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 չպատկանող)</t>
  </si>
  <si>
    <t>Սոցիալական պաշտպանություն (այլ դասերի չպատկանող)</t>
  </si>
  <si>
    <t>Սոցիալական պաշտպանությանը տրամադրվող օժանդակ ծառայություններ (այլ դասերի չպատկանող)</t>
  </si>
  <si>
    <t xml:space="preserve"> ՀԻՄՆԱԿԱՆ ԲԱԺԻՆՆԵՐԻ ՉԴԱՍՎՈՂ ՊԱՀՈՒՍՏԱՅԻՆ ՖՈՆԴԵՐ</t>
  </si>
  <si>
    <t>ՀՀ կառավարության և համայնքների պահուստային ֆոնդ</t>
  </si>
  <si>
    <t>ՀՀ կառավարության պահուստային ֆոնդ</t>
  </si>
  <si>
    <t xml:space="preserve">¹ Հաստատված է «Հայաստանի Հանրապետության 2018 թվականի պետական բյուջեի մասին» Հայաստանի Հանրապետության օրենքով:              </t>
  </si>
  <si>
    <t xml:space="preserve">² Հաշվի են առնված հաշվետու ժամանակաշրջանում օրենսդրության համաձայն կատարված փոփոխությունները:  </t>
  </si>
  <si>
    <r>
      <t>Տարեկան պլան</t>
    </r>
    <r>
      <rPr>
        <b/>
        <sz val="10"/>
        <rFont val="GHEA Grapalat"/>
        <family val="3"/>
      </rPr>
      <t>¹</t>
    </r>
  </si>
  <si>
    <r>
      <t>Տարեկան ճշտված պլան</t>
    </r>
    <r>
      <rPr>
        <b/>
        <sz val="10"/>
        <rFont val="GHEA Grapalat"/>
        <family val="3"/>
      </rPr>
      <t>²</t>
    </r>
    <r>
      <rPr>
        <b/>
        <sz val="10"/>
        <rFont val="GHEA Grapalat"/>
        <family val="3"/>
      </rPr>
      <t xml:space="preserve"> 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</si>
</sst>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_(* #,##0.0_);_(* \(#,##0.0\);_(* &quot;-&quot;??_);_(@_)"/>
    <numFmt numFmtId="173" formatCode="00"/>
    <numFmt numFmtId="174" formatCode="_(* #,##0.0_);_(* \(#,##0.0\);_(* &quot;-&quot;?_);_(@_)"/>
    <numFmt numFmtId="175" formatCode="#,##0.0"/>
    <numFmt numFmtId="176" formatCode="_(* #,##0_);_(* \(#,##0\);_(* &quot;-&quot;??_);_(@_)"/>
    <numFmt numFmtId="177" formatCode="0.0%"/>
    <numFmt numFmtId="178" formatCode="_(* #,##0.00_);_(* \(#,##0.00\);_(* &quot;-&quot;?_);_(@_)"/>
    <numFmt numFmtId="179" formatCode="_-* #,##0.00&quot;  &quot;_-;\-* #,##0.00&quot;  &quot;_-;_-* &quot;-&quot;??&quot;  &quot;_-;_-@_-"/>
    <numFmt numFmtId="180" formatCode="_(* #,##0.000_);_(* \(#,##0.000\);_(* &quot;-&quot;??_);_(@_)"/>
    <numFmt numFmtId="181" formatCode="_-* #,##0.00\ \ _-;\-* #,##0.00\ \ _-;_-* &quot;-&quot;??\ \ _-;_-@_-"/>
    <numFmt numFmtId="182" formatCode="_-* #,##0.0\ \ _-;\-* #,##0.0\ \ _-;_-* &quot;-&quot;??\ \ _-;_-@_-"/>
    <numFmt numFmtId="183" formatCode="_-* #,##0.0\ _ _-;\-* #,##0.0\ _ _-;_-* &quot;-&quot;?\ _ _-;_-@_-"/>
    <numFmt numFmtId="184" formatCode="#,##0.00\ ;\(#,##0.00\)"/>
    <numFmt numFmtId="185" formatCode="_-* #,##0.000\ _ _-;\-* #,##0.000\ _ _-;_-* &quot;-&quot;??\ _ _-;_-@_-"/>
    <numFmt numFmtId="186" formatCode="_-* #,##0.0&quot;  &quot;_-;\-* #,##0.0&quot;  &quot;_-;_-* &quot;-&quot;??&quot;  &quot;_-;_-@_-"/>
    <numFmt numFmtId="187" formatCode="_-* #,##0.0\ _ _-;\-* #,##0.0\ _ _-;_-* &quot;-&quot;??\ _ _-;_-@_-"/>
    <numFmt numFmtId="188" formatCode="_(* #,##0.000_);_(* \(#,##0.000\);_(* &quot;-&quot;?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,##0.00;\(##,##0.00\);\-"/>
    <numFmt numFmtId="194" formatCode="0.000%"/>
    <numFmt numFmtId="195" formatCode="0.000"/>
    <numFmt numFmtId="196" formatCode="0.0000"/>
    <numFmt numFmtId="197" formatCode="0.00000"/>
    <numFmt numFmtId="198" formatCode="_(* #,##0.0000_);_(* \(#,##0.0000\);_(* &quot;-&quot;??_);_(@_)"/>
    <numFmt numFmtId="199" formatCode="_(* #,##0.00000_);_(* \(#,##0.00000\);_(* &quot;-&quot;?????_);_(@_)"/>
    <numFmt numFmtId="200" formatCode="_(* #,##0.0000_);_(* \(#,##0.0000\);_(* &quot;-&quot;??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172" fontId="20" fillId="0" borderId="0" xfId="43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172" fontId="23" fillId="0" borderId="0" xfId="43" applyNumberFormat="1" applyFont="1" applyAlignment="1">
      <alignment vertical="center" wrapText="1"/>
    </xf>
    <xf numFmtId="0" fontId="24" fillId="0" borderId="10" xfId="0" applyFont="1" applyBorder="1" applyAlignment="1">
      <alignment vertical="center" textRotation="90"/>
    </xf>
    <xf numFmtId="0" fontId="20" fillId="0" borderId="10" xfId="0" applyFont="1" applyBorder="1" applyAlignment="1">
      <alignment vertical="center"/>
    </xf>
    <xf numFmtId="172" fontId="24" fillId="0" borderId="10" xfId="43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172" fontId="24" fillId="0" borderId="13" xfId="43" applyNumberFormat="1" applyFont="1" applyBorder="1" applyAlignment="1">
      <alignment vertical="center"/>
    </xf>
    <xf numFmtId="177" fontId="24" fillId="0" borderId="14" xfId="62" applyNumberFormat="1" applyFont="1" applyBorder="1" applyAlignment="1">
      <alignment vertical="center"/>
    </xf>
    <xf numFmtId="172" fontId="20" fillId="0" borderId="11" xfId="43" applyNumberFormat="1" applyFont="1" applyBorder="1" applyAlignment="1">
      <alignment vertical="center"/>
    </xf>
    <xf numFmtId="172" fontId="20" fillId="0" borderId="12" xfId="43" applyNumberFormat="1" applyFont="1" applyBorder="1" applyAlignment="1">
      <alignment vertical="center"/>
    </xf>
    <xf numFmtId="172" fontId="20" fillId="0" borderId="15" xfId="43" applyNumberFormat="1" applyFont="1" applyBorder="1" applyAlignment="1">
      <alignment vertical="center"/>
    </xf>
    <xf numFmtId="173" fontId="24" fillId="0" borderId="11" xfId="0" applyNumberFormat="1" applyFont="1" applyBorder="1" applyAlignment="1">
      <alignment vertical="center"/>
    </xf>
    <xf numFmtId="0" fontId="24" fillId="0" borderId="12" xfId="0" applyFont="1" applyBorder="1" applyAlignment="1">
      <alignment vertical="center" wrapText="1"/>
    </xf>
    <xf numFmtId="172" fontId="24" fillId="0" borderId="11" xfId="43" applyNumberFormat="1" applyFont="1" applyBorder="1" applyAlignment="1">
      <alignment vertical="center"/>
    </xf>
    <xf numFmtId="177" fontId="24" fillId="0" borderId="15" xfId="62" applyNumberFormat="1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177" fontId="20" fillId="0" borderId="15" xfId="62" applyNumberFormat="1" applyFont="1" applyBorder="1" applyAlignment="1">
      <alignment vertical="center"/>
    </xf>
    <xf numFmtId="0" fontId="20" fillId="0" borderId="12" xfId="0" applyFont="1" applyBorder="1" applyAlignment="1">
      <alignment horizontal="left" vertical="center" wrapText="1"/>
    </xf>
    <xf numFmtId="43" fontId="20" fillId="0" borderId="11" xfId="43" applyFont="1" applyBorder="1" applyAlignment="1">
      <alignment vertical="center"/>
    </xf>
    <xf numFmtId="177" fontId="20" fillId="0" borderId="11" xfId="62" applyNumberFormat="1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177" fontId="24" fillId="0" borderId="11" xfId="62" applyNumberFormat="1" applyFont="1" applyBorder="1" applyAlignment="1">
      <alignment vertical="center"/>
    </xf>
    <xf numFmtId="173" fontId="24" fillId="0" borderId="12" xfId="0" applyNumberFormat="1" applyFont="1" applyBorder="1" applyAlignment="1">
      <alignment vertical="center"/>
    </xf>
    <xf numFmtId="173" fontId="24" fillId="0" borderId="0" xfId="0" applyNumberFormat="1" applyFont="1" applyAlignment="1">
      <alignment vertical="center"/>
    </xf>
    <xf numFmtId="172" fontId="20" fillId="0" borderId="11" xfId="43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173" fontId="20" fillId="0" borderId="12" xfId="0" applyNumberFormat="1" applyFont="1" applyBorder="1" applyAlignment="1">
      <alignment vertical="center" wrapText="1"/>
    </xf>
    <xf numFmtId="0" fontId="24" fillId="0" borderId="12" xfId="0" applyFont="1" applyBorder="1" applyAlignment="1">
      <alignment horizontal="left" vertical="center" wrapText="1"/>
    </xf>
    <xf numFmtId="173" fontId="24" fillId="0" borderId="16" xfId="0" applyNumberFormat="1" applyFont="1" applyBorder="1" applyAlignment="1">
      <alignment vertical="center"/>
    </xf>
    <xf numFmtId="0" fontId="20" fillId="0" borderId="17" xfId="0" applyFont="1" applyBorder="1" applyAlignment="1">
      <alignment vertical="center" wrapText="1"/>
    </xf>
    <xf numFmtId="172" fontId="20" fillId="0" borderId="16" xfId="43" applyNumberFormat="1" applyFont="1" applyBorder="1" applyAlignment="1">
      <alignment vertical="center"/>
    </xf>
    <xf numFmtId="177" fontId="20" fillId="0" borderId="16" xfId="62" applyNumberFormat="1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15" xfId="0" applyFont="1" applyBorder="1" applyAlignment="1">
      <alignment vertical="center"/>
    </xf>
  </cellXfs>
  <cellStyles count="53">
    <cellStyle name="Normal" xfId="0"/>
    <cellStyle name="_Sheet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2"/>
  <sheetViews>
    <sheetView tabSelected="1" workbookViewId="0" topLeftCell="A1">
      <selection activeCell="D7" sqref="D7"/>
    </sheetView>
  </sheetViews>
  <sheetFormatPr defaultColWidth="9.140625" defaultRowHeight="12.75"/>
  <cols>
    <col min="1" max="1" width="4.421875" style="1" bestFit="1" customWidth="1"/>
    <col min="2" max="2" width="3.421875" style="1" customWidth="1"/>
    <col min="3" max="3" width="4.8515625" style="1" bestFit="1" customWidth="1"/>
    <col min="4" max="4" width="45.57421875" style="42" customWidth="1"/>
    <col min="5" max="5" width="17.421875" style="1" customWidth="1"/>
    <col min="6" max="6" width="17.28125" style="2" customWidth="1"/>
    <col min="7" max="7" width="16.421875" style="2" customWidth="1"/>
    <col min="8" max="8" width="11.7109375" style="1" customWidth="1"/>
    <col min="9" max="16384" width="9.140625" style="1" customWidth="1"/>
  </cols>
  <sheetData>
    <row r="1" ht="13.5">
      <c r="D1" s="1"/>
    </row>
    <row r="2" spans="1:8" s="4" customFormat="1" ht="22.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s="4" customFormat="1" ht="21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ht="20.25" customHeight="1">
      <c r="A4" s="5" t="s">
        <v>2</v>
      </c>
      <c r="B4" s="5"/>
      <c r="C4" s="5"/>
      <c r="D4" s="5"/>
      <c r="E4" s="5"/>
      <c r="F4" s="5"/>
      <c r="G4" s="5"/>
      <c r="H4" s="5"/>
    </row>
    <row r="5" spans="1:8" ht="12.75" customHeight="1">
      <c r="A5" s="6" t="s">
        <v>3</v>
      </c>
      <c r="B5" s="6"/>
      <c r="C5" s="6"/>
      <c r="D5" s="6"/>
      <c r="E5" s="6"/>
      <c r="F5" s="6"/>
      <c r="G5" s="6"/>
      <c r="H5" s="6"/>
    </row>
    <row r="6" spans="1:8" ht="12.75" customHeight="1">
      <c r="A6" s="7"/>
      <c r="B6" s="7"/>
      <c r="C6" s="7"/>
      <c r="D6" s="7"/>
      <c r="E6" s="7"/>
      <c r="F6" s="8"/>
      <c r="G6" s="8"/>
      <c r="H6" s="7"/>
    </row>
    <row r="7" spans="1:8" ht="75" customHeight="1">
      <c r="A7" s="9" t="s">
        <v>4</v>
      </c>
      <c r="B7" s="9" t="s">
        <v>5</v>
      </c>
      <c r="C7" s="9" t="s">
        <v>6</v>
      </c>
      <c r="D7" s="10"/>
      <c r="E7" s="11" t="s">
        <v>148</v>
      </c>
      <c r="F7" s="11" t="s">
        <v>149</v>
      </c>
      <c r="G7" s="11" t="s">
        <v>7</v>
      </c>
      <c r="H7" s="12" t="s">
        <v>8</v>
      </c>
    </row>
    <row r="8" spans="1:8" ht="15" customHeight="1">
      <c r="A8" s="13"/>
      <c r="B8" s="13"/>
      <c r="C8" s="13"/>
      <c r="D8" s="14" t="s">
        <v>9</v>
      </c>
      <c r="E8" s="15">
        <f>SUM(E10,E30,E40,E57,E85,E93,E105,E124,E145,E166,E186)</f>
        <v>1465200573.18</v>
      </c>
      <c r="F8" s="15">
        <f>SUM(F10,F30,F40,F57,F85,F93,F105,F124,F145,F166,F186)</f>
        <v>1527268062.06</v>
      </c>
      <c r="G8" s="15">
        <f>SUM(G10,G30,G40,G57,G85,G93,G105,G124,G145,G166,G186)</f>
        <v>1447083011.48</v>
      </c>
      <c r="H8" s="16">
        <f>G8/F8</f>
        <v>0.9474977231751672</v>
      </c>
    </row>
    <row r="9" spans="1:8" s="2" customFormat="1" ht="13.5">
      <c r="A9" s="17"/>
      <c r="B9" s="17"/>
      <c r="C9" s="17"/>
      <c r="D9" s="18" t="s">
        <v>10</v>
      </c>
      <c r="E9" s="17"/>
      <c r="F9" s="17"/>
      <c r="G9" s="17"/>
      <c r="H9" s="19"/>
    </row>
    <row r="10" spans="1:8" ht="28.5" customHeight="1">
      <c r="A10" s="20">
        <v>1</v>
      </c>
      <c r="B10" s="20"/>
      <c r="C10" s="13"/>
      <c r="D10" s="21" t="s">
        <v>11</v>
      </c>
      <c r="E10" s="22">
        <f>SUM(E12,E16,E20,E22,E24,E26,E28)</f>
        <v>278721972.38</v>
      </c>
      <c r="F10" s="22">
        <f>SUM(F12,F16,F20,F22,F24,F26,F28)</f>
        <v>285359563.21</v>
      </c>
      <c r="G10" s="22">
        <f>SUM(G12,G16,G20,G22,G24,G26,G28)</f>
        <v>278461543.24</v>
      </c>
      <c r="H10" s="23">
        <f>G10/F10</f>
        <v>0.9758269185290152</v>
      </c>
    </row>
    <row r="11" spans="1:8" ht="14.25" customHeight="1">
      <c r="A11" s="20"/>
      <c r="B11" s="20"/>
      <c r="C11" s="13"/>
      <c r="D11" s="24" t="s">
        <v>10</v>
      </c>
      <c r="E11" s="17"/>
      <c r="F11" s="17"/>
      <c r="G11" s="17"/>
      <c r="H11" s="25"/>
    </row>
    <row r="12" spans="1:8" ht="59.25" customHeight="1">
      <c r="A12" s="20"/>
      <c r="B12" s="20">
        <v>1</v>
      </c>
      <c r="C12" s="20"/>
      <c r="D12" s="26" t="s">
        <v>12</v>
      </c>
      <c r="E12" s="17">
        <f>SUM(E13:E15)</f>
        <v>59919983.400000006</v>
      </c>
      <c r="F12" s="17">
        <f>SUM(F13:F15)</f>
        <v>68961421.72999999</v>
      </c>
      <c r="G12" s="17">
        <f>SUM(G13:G15)</f>
        <v>64884531.28</v>
      </c>
      <c r="H12" s="25">
        <f aca="true" t="shared" si="0" ref="H12:H30">G12/F12</f>
        <v>0.9408815777325189</v>
      </c>
    </row>
    <row r="13" spans="1:8" ht="37.5" customHeight="1">
      <c r="A13" s="20"/>
      <c r="B13" s="20"/>
      <c r="C13" s="20">
        <v>1</v>
      </c>
      <c r="D13" s="26" t="s">
        <v>13</v>
      </c>
      <c r="E13" s="17">
        <v>22038310.7</v>
      </c>
      <c r="F13" s="17">
        <v>22589702.9</v>
      </c>
      <c r="G13" s="17">
        <v>20900885.86</v>
      </c>
      <c r="H13" s="25">
        <f t="shared" si="0"/>
        <v>0.9252395196397205</v>
      </c>
    </row>
    <row r="14" spans="1:8" ht="33" customHeight="1">
      <c r="A14" s="20"/>
      <c r="B14" s="20"/>
      <c r="C14" s="20">
        <v>2</v>
      </c>
      <c r="D14" s="26" t="s">
        <v>14</v>
      </c>
      <c r="E14" s="17">
        <v>21035552</v>
      </c>
      <c r="F14" s="17">
        <v>28874260.9</v>
      </c>
      <c r="G14" s="17">
        <v>26917475.92</v>
      </c>
      <c r="H14" s="25">
        <f t="shared" si="0"/>
        <v>0.9322308201488891</v>
      </c>
    </row>
    <row r="15" spans="1:8" ht="22.5" customHeight="1">
      <c r="A15" s="20"/>
      <c r="B15" s="20"/>
      <c r="C15" s="20">
        <v>3</v>
      </c>
      <c r="D15" s="26" t="s">
        <v>15</v>
      </c>
      <c r="E15" s="27">
        <v>16846120.7</v>
      </c>
      <c r="F15" s="27">
        <v>17497457.93</v>
      </c>
      <c r="G15" s="27">
        <v>17066169.5</v>
      </c>
      <c r="H15" s="25">
        <f t="shared" si="0"/>
        <v>0.9753513663684517</v>
      </c>
    </row>
    <row r="16" spans="1:8" ht="18.75" customHeight="1">
      <c r="A16" s="20"/>
      <c r="B16" s="20">
        <v>3</v>
      </c>
      <c r="C16" s="20"/>
      <c r="D16" s="26" t="s">
        <v>16</v>
      </c>
      <c r="E16" s="17">
        <f>SUM(E17:E19)</f>
        <v>4039897.8599999994</v>
      </c>
      <c r="F16" s="17">
        <f>SUM(F17:F19)</f>
        <v>4070929.5599999996</v>
      </c>
      <c r="G16" s="17">
        <f>SUM(G17:G19)</f>
        <v>3808041.01</v>
      </c>
      <c r="H16" s="25">
        <f t="shared" si="0"/>
        <v>0.935422967623149</v>
      </c>
    </row>
    <row r="17" spans="1:8" ht="32.25" customHeight="1">
      <c r="A17" s="20"/>
      <c r="B17" s="20"/>
      <c r="C17" s="20">
        <v>1</v>
      </c>
      <c r="D17" s="26" t="s">
        <v>17</v>
      </c>
      <c r="E17" s="17">
        <v>759010.9</v>
      </c>
      <c r="F17" s="17">
        <v>759010.9</v>
      </c>
      <c r="G17" s="17">
        <v>600361.42</v>
      </c>
      <c r="H17" s="25">
        <f t="shared" si="0"/>
        <v>0.7909786539297394</v>
      </c>
    </row>
    <row r="18" spans="1:8" ht="33" customHeight="1">
      <c r="A18" s="20"/>
      <c r="B18" s="20"/>
      <c r="C18" s="20">
        <v>2</v>
      </c>
      <c r="D18" s="26" t="s">
        <v>18</v>
      </c>
      <c r="E18" s="17">
        <v>2241606.76</v>
      </c>
      <c r="F18" s="17">
        <v>2254716.46</v>
      </c>
      <c r="G18" s="17">
        <v>2227456.76</v>
      </c>
      <c r="H18" s="28">
        <f t="shared" si="0"/>
        <v>0.9879099210549959</v>
      </c>
    </row>
    <row r="19" spans="1:8" ht="21" customHeight="1">
      <c r="A19" s="20"/>
      <c r="B19" s="20"/>
      <c r="C19" s="20">
        <v>3</v>
      </c>
      <c r="D19" s="26" t="s">
        <v>19</v>
      </c>
      <c r="E19" s="17">
        <v>1039280.2</v>
      </c>
      <c r="F19" s="17">
        <v>1057202.2</v>
      </c>
      <c r="G19" s="17">
        <v>980222.83</v>
      </c>
      <c r="H19" s="28">
        <f t="shared" si="0"/>
        <v>0.9271857644639786</v>
      </c>
    </row>
    <row r="20" spans="1:8" ht="20.25" customHeight="1">
      <c r="A20" s="20"/>
      <c r="B20" s="20">
        <v>4</v>
      </c>
      <c r="C20" s="20"/>
      <c r="D20" s="26" t="s">
        <v>20</v>
      </c>
      <c r="E20" s="17">
        <f>E21</f>
        <v>10317919.9</v>
      </c>
      <c r="F20" s="17">
        <f>F21</f>
        <v>10307805.9</v>
      </c>
      <c r="G20" s="17">
        <f>G21</f>
        <v>10276003.63</v>
      </c>
      <c r="H20" s="28">
        <f t="shared" si="0"/>
        <v>0.9969147391492889</v>
      </c>
    </row>
    <row r="21" spans="1:8" ht="27" customHeight="1">
      <c r="A21" s="20"/>
      <c r="B21" s="20"/>
      <c r="C21" s="20">
        <v>1</v>
      </c>
      <c r="D21" s="26" t="s">
        <v>20</v>
      </c>
      <c r="E21" s="17">
        <v>10317919.9</v>
      </c>
      <c r="F21" s="17">
        <v>10307805.9</v>
      </c>
      <c r="G21" s="17">
        <v>10276003.63</v>
      </c>
      <c r="H21" s="28">
        <f t="shared" si="0"/>
        <v>0.9969147391492889</v>
      </c>
    </row>
    <row r="22" spans="1:8" ht="42.75" customHeight="1">
      <c r="A22" s="20"/>
      <c r="B22" s="20">
        <v>5</v>
      </c>
      <c r="C22" s="20"/>
      <c r="D22" s="26" t="s">
        <v>21</v>
      </c>
      <c r="E22" s="17">
        <f>E23</f>
        <v>1441693.9</v>
      </c>
      <c r="F22" s="17">
        <f>F23</f>
        <v>1441693.9</v>
      </c>
      <c r="G22" s="17">
        <f>G23</f>
        <v>1373195.01</v>
      </c>
      <c r="H22" s="28">
        <f t="shared" si="0"/>
        <v>0.9524872165998622</v>
      </c>
    </row>
    <row r="23" spans="1:8" ht="48.75" customHeight="1">
      <c r="A23" s="20"/>
      <c r="B23" s="20"/>
      <c r="C23" s="20">
        <v>1</v>
      </c>
      <c r="D23" s="29" t="s">
        <v>21</v>
      </c>
      <c r="E23" s="17">
        <v>1441693.9</v>
      </c>
      <c r="F23" s="17">
        <v>1441693.9</v>
      </c>
      <c r="G23" s="17">
        <v>1373195.01</v>
      </c>
      <c r="H23" s="28">
        <f t="shared" si="0"/>
        <v>0.9524872165998622</v>
      </c>
    </row>
    <row r="24" spans="1:8" ht="33" customHeight="1">
      <c r="A24" s="20"/>
      <c r="B24" s="20">
        <v>6</v>
      </c>
      <c r="C24" s="20"/>
      <c r="D24" s="29" t="s">
        <v>22</v>
      </c>
      <c r="E24" s="17">
        <f>E25</f>
        <v>12607036.2</v>
      </c>
      <c r="F24" s="17">
        <f>F25</f>
        <v>12264783.1</v>
      </c>
      <c r="G24" s="17">
        <f>G25</f>
        <v>10163275.42</v>
      </c>
      <c r="H24" s="28">
        <f t="shared" si="0"/>
        <v>0.8286551288461025</v>
      </c>
    </row>
    <row r="25" spans="1:8" ht="40.5" customHeight="1">
      <c r="A25" s="20"/>
      <c r="B25" s="20"/>
      <c r="C25" s="20">
        <v>1</v>
      </c>
      <c r="D25" s="29" t="s">
        <v>22</v>
      </c>
      <c r="E25" s="17">
        <v>12607036.2</v>
      </c>
      <c r="F25" s="17">
        <v>12264783.1</v>
      </c>
      <c r="G25" s="17">
        <v>10163275.42</v>
      </c>
      <c r="H25" s="28">
        <f t="shared" si="0"/>
        <v>0.8286551288461025</v>
      </c>
    </row>
    <row r="26" spans="1:8" ht="21" customHeight="1">
      <c r="A26" s="20"/>
      <c r="B26" s="20">
        <v>7</v>
      </c>
      <c r="C26" s="20"/>
      <c r="D26" s="29" t="s">
        <v>23</v>
      </c>
      <c r="E26" s="17">
        <f>E27</f>
        <v>141234569.92</v>
      </c>
      <c r="F26" s="17">
        <f>F27</f>
        <v>139152057.82</v>
      </c>
      <c r="G26" s="17">
        <f>G27</f>
        <v>139014899.04</v>
      </c>
      <c r="H26" s="28">
        <f t="shared" si="0"/>
        <v>0.9990143244580872</v>
      </c>
    </row>
    <row r="27" spans="1:8" ht="27" customHeight="1">
      <c r="A27" s="20"/>
      <c r="B27" s="20"/>
      <c r="C27" s="20">
        <v>1</v>
      </c>
      <c r="D27" s="29" t="s">
        <v>23</v>
      </c>
      <c r="E27" s="17">
        <v>141234569.92</v>
      </c>
      <c r="F27" s="17">
        <v>139152057.82</v>
      </c>
      <c r="G27" s="17">
        <v>139014899.04</v>
      </c>
      <c r="H27" s="28">
        <f t="shared" si="0"/>
        <v>0.9990143244580872</v>
      </c>
    </row>
    <row r="28" spans="1:8" ht="36" customHeight="1">
      <c r="A28" s="20"/>
      <c r="B28" s="20">
        <v>8</v>
      </c>
      <c r="C28" s="20"/>
      <c r="D28" s="29" t="s">
        <v>24</v>
      </c>
      <c r="E28" s="17">
        <f>E29</f>
        <v>49160871.2</v>
      </c>
      <c r="F28" s="17">
        <f>F29</f>
        <v>49160871.2</v>
      </c>
      <c r="G28" s="17">
        <f>G29</f>
        <v>48941597.85</v>
      </c>
      <c r="H28" s="28">
        <f t="shared" si="0"/>
        <v>0.9955396772952225</v>
      </c>
    </row>
    <row r="29" spans="1:8" ht="33.75" customHeight="1">
      <c r="A29" s="20"/>
      <c r="B29" s="20"/>
      <c r="C29" s="20">
        <v>1</v>
      </c>
      <c r="D29" s="29" t="s">
        <v>24</v>
      </c>
      <c r="E29" s="17">
        <v>49160871.2</v>
      </c>
      <c r="F29" s="17">
        <v>49160871.2</v>
      </c>
      <c r="G29" s="17">
        <v>48941597.85</v>
      </c>
      <c r="H29" s="28">
        <f t="shared" si="0"/>
        <v>0.9955396772952225</v>
      </c>
    </row>
    <row r="30" spans="1:8" ht="14.25" customHeight="1">
      <c r="A30" s="20">
        <v>2</v>
      </c>
      <c r="B30" s="20"/>
      <c r="C30" s="13"/>
      <c r="D30" s="21" t="s">
        <v>25</v>
      </c>
      <c r="E30" s="22">
        <f>SUM(E32,E34,E36,E38)</f>
        <v>247895878.20000002</v>
      </c>
      <c r="F30" s="22">
        <f>SUM(F32,F34,F36,F38)</f>
        <v>247582340.79999998</v>
      </c>
      <c r="G30" s="22">
        <f>SUM(G32,G34,G36,G38)</f>
        <v>238483408.96</v>
      </c>
      <c r="H30" s="30">
        <f t="shared" si="0"/>
        <v>0.9632488657688627</v>
      </c>
    </row>
    <row r="31" spans="1:8" ht="14.25">
      <c r="A31" s="20"/>
      <c r="B31" s="20"/>
      <c r="C31" s="13"/>
      <c r="D31" s="24" t="s">
        <v>10</v>
      </c>
      <c r="E31" s="17"/>
      <c r="F31" s="17"/>
      <c r="G31" s="17"/>
      <c r="H31" s="28"/>
    </row>
    <row r="32" spans="1:8" ht="21" customHeight="1">
      <c r="A32" s="20"/>
      <c r="B32" s="20">
        <v>1</v>
      </c>
      <c r="C32" s="13"/>
      <c r="D32" s="29" t="s">
        <v>26</v>
      </c>
      <c r="E32" s="17">
        <f>E33</f>
        <v>238245614.3</v>
      </c>
      <c r="F32" s="17">
        <f>F33</f>
        <v>237823499</v>
      </c>
      <c r="G32" s="17">
        <f>G33</f>
        <v>228958246.28</v>
      </c>
      <c r="H32" s="28">
        <f aca="true" t="shared" si="1" ref="H32:H40">G32/F32</f>
        <v>0.9627233946297292</v>
      </c>
    </row>
    <row r="33" spans="1:8" ht="21" customHeight="1">
      <c r="A33" s="20"/>
      <c r="B33" s="20"/>
      <c r="C33" s="20">
        <v>1</v>
      </c>
      <c r="D33" s="29" t="s">
        <v>26</v>
      </c>
      <c r="E33" s="17">
        <v>238245614.3</v>
      </c>
      <c r="F33" s="17">
        <v>237823499</v>
      </c>
      <c r="G33" s="17">
        <v>228958246.28</v>
      </c>
      <c r="H33" s="28">
        <f t="shared" si="1"/>
        <v>0.9627233946297292</v>
      </c>
    </row>
    <row r="34" spans="1:8" ht="21" customHeight="1">
      <c r="A34" s="20"/>
      <c r="B34" s="20">
        <v>3</v>
      </c>
      <c r="C34" s="13"/>
      <c r="D34" s="29" t="s">
        <v>27</v>
      </c>
      <c r="E34" s="17">
        <f>E35</f>
        <v>117011.7</v>
      </c>
      <c r="F34" s="17">
        <f>F35</f>
        <v>117011.7</v>
      </c>
      <c r="G34" s="17">
        <f>G35</f>
        <v>117010.99</v>
      </c>
      <c r="H34" s="28">
        <f t="shared" si="1"/>
        <v>0.9999939322307086</v>
      </c>
    </row>
    <row r="35" spans="1:8" ht="21" customHeight="1">
      <c r="A35" s="20"/>
      <c r="B35" s="20"/>
      <c r="C35" s="20">
        <v>1</v>
      </c>
      <c r="D35" s="29" t="s">
        <v>28</v>
      </c>
      <c r="E35" s="17">
        <v>117011.7</v>
      </c>
      <c r="F35" s="17">
        <v>117011.7</v>
      </c>
      <c r="G35" s="17">
        <v>117010.99</v>
      </c>
      <c r="H35" s="28">
        <f t="shared" si="1"/>
        <v>0.9999939322307086</v>
      </c>
    </row>
    <row r="36" spans="1:8" ht="33" customHeight="1">
      <c r="A36" s="20"/>
      <c r="B36" s="20">
        <v>4</v>
      </c>
      <c r="C36" s="13"/>
      <c r="D36" s="29" t="s">
        <v>29</v>
      </c>
      <c r="E36" s="17">
        <f>E37</f>
        <v>2433461.4</v>
      </c>
      <c r="F36" s="17">
        <f>F37</f>
        <v>2433461.4</v>
      </c>
      <c r="G36" s="17">
        <f>G37</f>
        <v>2231206.4</v>
      </c>
      <c r="H36" s="28">
        <f t="shared" si="1"/>
        <v>0.9168858811567753</v>
      </c>
    </row>
    <row r="37" spans="1:8" ht="33" customHeight="1">
      <c r="A37" s="20"/>
      <c r="B37" s="20"/>
      <c r="C37" s="20">
        <v>1</v>
      </c>
      <c r="D37" s="29" t="s">
        <v>29</v>
      </c>
      <c r="E37" s="17">
        <v>2433461.4</v>
      </c>
      <c r="F37" s="17">
        <v>2433461.4</v>
      </c>
      <c r="G37" s="17">
        <v>2231206.4</v>
      </c>
      <c r="H37" s="28">
        <f t="shared" si="1"/>
        <v>0.9168858811567753</v>
      </c>
    </row>
    <row r="38" spans="1:8" ht="27" customHeight="1">
      <c r="A38" s="20"/>
      <c r="B38" s="20">
        <v>5</v>
      </c>
      <c r="C38" s="20"/>
      <c r="D38" s="29" t="s">
        <v>30</v>
      </c>
      <c r="E38" s="17">
        <f>E39</f>
        <v>7099790.8</v>
      </c>
      <c r="F38" s="17">
        <f>F39</f>
        <v>7208368.7</v>
      </c>
      <c r="G38" s="17">
        <f>G39</f>
        <v>7176945.29</v>
      </c>
      <c r="H38" s="28">
        <f t="shared" si="1"/>
        <v>0.9956407043940468</v>
      </c>
    </row>
    <row r="39" spans="1:8" ht="27" customHeight="1">
      <c r="A39" s="20"/>
      <c r="B39" s="20"/>
      <c r="C39" s="20">
        <v>1</v>
      </c>
      <c r="D39" s="29" t="s">
        <v>30</v>
      </c>
      <c r="E39" s="17">
        <v>7099790.8</v>
      </c>
      <c r="F39" s="17">
        <v>7208368.7</v>
      </c>
      <c r="G39" s="17">
        <v>7176945.29</v>
      </c>
      <c r="H39" s="28">
        <f t="shared" si="1"/>
        <v>0.9956407043940468</v>
      </c>
    </row>
    <row r="40" spans="1:8" ht="31.5" customHeight="1">
      <c r="A40" s="20">
        <v>3</v>
      </c>
      <c r="B40" s="20"/>
      <c r="C40" s="13"/>
      <c r="D40" s="21" t="s">
        <v>31</v>
      </c>
      <c r="E40" s="22">
        <f>SUM(E42,E46,E48,E51,E53,E55)</f>
        <v>102619650.6</v>
      </c>
      <c r="F40" s="22">
        <f>SUM(F42,F46,F48,F51,F53,F55)</f>
        <v>127470724.79999998</v>
      </c>
      <c r="G40" s="22">
        <f>SUM(G42,G46,G48,G51,G53,G55)</f>
        <v>123095991.67</v>
      </c>
      <c r="H40" s="30">
        <f t="shared" si="1"/>
        <v>0.9656804875247718</v>
      </c>
    </row>
    <row r="41" spans="1:8" ht="14.25">
      <c r="A41" s="20"/>
      <c r="B41" s="20"/>
      <c r="C41" s="13"/>
      <c r="D41" s="24" t="s">
        <v>10</v>
      </c>
      <c r="E41" s="17"/>
      <c r="F41" s="17"/>
      <c r="G41" s="17"/>
      <c r="H41" s="28"/>
    </row>
    <row r="42" spans="1:8" ht="19.5" customHeight="1">
      <c r="A42" s="20"/>
      <c r="B42" s="20">
        <v>1</v>
      </c>
      <c r="C42" s="13"/>
      <c r="D42" s="29" t="s">
        <v>32</v>
      </c>
      <c r="E42" s="17">
        <f>SUM(E43:E45)</f>
        <v>63351890.199999996</v>
      </c>
      <c r="F42" s="17">
        <f>SUM(F43:F45)</f>
        <v>86194646.6</v>
      </c>
      <c r="G42" s="17">
        <f>SUM(G43:G45)</f>
        <v>82711121.28</v>
      </c>
      <c r="H42" s="28">
        <f aca="true" t="shared" si="2" ref="H42:H57">G42/F42</f>
        <v>0.95958536339077</v>
      </c>
    </row>
    <row r="43" spans="1:8" ht="22.5" customHeight="1">
      <c r="A43" s="20"/>
      <c r="B43" s="20"/>
      <c r="C43" s="20">
        <v>1</v>
      </c>
      <c r="D43" s="29" t="s">
        <v>33</v>
      </c>
      <c r="E43" s="17">
        <v>40213157.3</v>
      </c>
      <c r="F43" s="17">
        <v>63608086.8</v>
      </c>
      <c r="G43" s="17">
        <v>60599650.74</v>
      </c>
      <c r="H43" s="28">
        <f t="shared" si="2"/>
        <v>0.9527035600133787</v>
      </c>
    </row>
    <row r="44" spans="1:8" ht="22.5" customHeight="1">
      <c r="A44" s="20"/>
      <c r="B44" s="20"/>
      <c r="C44" s="20">
        <v>2</v>
      </c>
      <c r="D44" s="29" t="s">
        <v>34</v>
      </c>
      <c r="E44" s="17">
        <v>20372956.3</v>
      </c>
      <c r="F44" s="17">
        <v>19930783.2</v>
      </c>
      <c r="G44" s="17">
        <v>19522217.71</v>
      </c>
      <c r="H44" s="28">
        <f t="shared" si="2"/>
        <v>0.9795007809828568</v>
      </c>
    </row>
    <row r="45" spans="1:8" ht="22.5" customHeight="1">
      <c r="A45" s="20"/>
      <c r="B45" s="20"/>
      <c r="C45" s="20">
        <v>3</v>
      </c>
      <c r="D45" s="29" t="s">
        <v>35</v>
      </c>
      <c r="E45" s="17">
        <v>2765776.6</v>
      </c>
      <c r="F45" s="17">
        <v>2655776.6</v>
      </c>
      <c r="G45" s="17">
        <v>2589252.83</v>
      </c>
      <c r="H45" s="28">
        <f t="shared" si="2"/>
        <v>0.974951292966434</v>
      </c>
    </row>
    <row r="46" spans="1:8" ht="22.5" customHeight="1">
      <c r="A46" s="20"/>
      <c r="B46" s="20">
        <v>2</v>
      </c>
      <c r="C46" s="13"/>
      <c r="D46" s="29" t="s">
        <v>36</v>
      </c>
      <c r="E46" s="17">
        <f>E47</f>
        <v>8704192.2</v>
      </c>
      <c r="F46" s="17">
        <f>F47</f>
        <v>8800903.8</v>
      </c>
      <c r="G46" s="17">
        <f>G47</f>
        <v>8683363.88</v>
      </c>
      <c r="H46" s="28">
        <f t="shared" si="2"/>
        <v>0.9866445625732212</v>
      </c>
    </row>
    <row r="47" spans="1:8" ht="22.5" customHeight="1">
      <c r="A47" s="20"/>
      <c r="B47" s="20"/>
      <c r="C47" s="20">
        <v>1</v>
      </c>
      <c r="D47" s="29" t="s">
        <v>37</v>
      </c>
      <c r="E47" s="17">
        <v>8704192.2</v>
      </c>
      <c r="F47" s="17">
        <v>8800903.8</v>
      </c>
      <c r="G47" s="17">
        <v>8683363.88</v>
      </c>
      <c r="H47" s="28">
        <f t="shared" si="2"/>
        <v>0.9866445625732212</v>
      </c>
    </row>
    <row r="48" spans="1:8" ht="30.75" customHeight="1">
      <c r="A48" s="20"/>
      <c r="B48" s="20">
        <v>3</v>
      </c>
      <c r="C48" s="13"/>
      <c r="D48" s="29" t="s">
        <v>38</v>
      </c>
      <c r="E48" s="17">
        <f>SUM(E49:E50)</f>
        <v>11528098</v>
      </c>
      <c r="F48" s="17">
        <f>SUM(F49:F50)</f>
        <v>13440487.3</v>
      </c>
      <c r="G48" s="17">
        <f>SUM(G49:G50)</f>
        <v>12935127.379999999</v>
      </c>
      <c r="H48" s="28">
        <f t="shared" si="2"/>
        <v>0.9624001787494713</v>
      </c>
    </row>
    <row r="49" spans="1:8" ht="22.5" customHeight="1">
      <c r="A49" s="20"/>
      <c r="B49" s="20"/>
      <c r="C49" s="20">
        <v>1</v>
      </c>
      <c r="D49" s="29" t="s">
        <v>39</v>
      </c>
      <c r="E49" s="17">
        <v>10752516.4</v>
      </c>
      <c r="F49" s="17">
        <v>12596133.5</v>
      </c>
      <c r="G49" s="17">
        <v>12117630.45</v>
      </c>
      <c r="H49" s="28">
        <f t="shared" si="2"/>
        <v>0.962011910242139</v>
      </c>
    </row>
    <row r="50" spans="1:8" ht="23.25" customHeight="1">
      <c r="A50" s="20"/>
      <c r="B50" s="20"/>
      <c r="C50" s="20">
        <v>2</v>
      </c>
      <c r="D50" s="29" t="s">
        <v>40</v>
      </c>
      <c r="E50" s="17">
        <v>775581.6</v>
      </c>
      <c r="F50" s="17">
        <v>844353.8</v>
      </c>
      <c r="G50" s="17">
        <v>817496.93</v>
      </c>
      <c r="H50" s="28">
        <f t="shared" si="2"/>
        <v>0.9681923975470946</v>
      </c>
    </row>
    <row r="51" spans="1:8" ht="22.5" customHeight="1">
      <c r="A51" s="20"/>
      <c r="B51" s="20">
        <v>4</v>
      </c>
      <c r="C51" s="20"/>
      <c r="D51" s="29" t="s">
        <v>41</v>
      </c>
      <c r="E51" s="17">
        <f>E52</f>
        <v>4065324.7</v>
      </c>
      <c r="F51" s="17">
        <f>F52</f>
        <v>4065324.7</v>
      </c>
      <c r="G51" s="17">
        <f>G52</f>
        <v>4063778.73</v>
      </c>
      <c r="H51" s="28">
        <f t="shared" si="2"/>
        <v>0.9996197179526644</v>
      </c>
    </row>
    <row r="52" spans="1:8" ht="22.5" customHeight="1">
      <c r="A52" s="20"/>
      <c r="B52" s="31"/>
      <c r="C52" s="20">
        <v>1</v>
      </c>
      <c r="D52" s="29" t="s">
        <v>41</v>
      </c>
      <c r="E52" s="17">
        <v>4065324.7</v>
      </c>
      <c r="F52" s="17">
        <v>4065324.7</v>
      </c>
      <c r="G52" s="17">
        <v>4063778.73</v>
      </c>
      <c r="H52" s="28">
        <f t="shared" si="2"/>
        <v>0.9996197179526644</v>
      </c>
    </row>
    <row r="53" spans="1:8" ht="22.5" customHeight="1">
      <c r="A53" s="20"/>
      <c r="B53" s="31">
        <v>5</v>
      </c>
      <c r="C53" s="20"/>
      <c r="D53" s="29" t="s">
        <v>42</v>
      </c>
      <c r="E53" s="17">
        <f>E54</f>
        <v>8154597.9</v>
      </c>
      <c r="F53" s="17">
        <f>F54</f>
        <v>8159814.8</v>
      </c>
      <c r="G53" s="17">
        <f>G54</f>
        <v>8042583.39</v>
      </c>
      <c r="H53" s="28">
        <f t="shared" si="2"/>
        <v>0.9856330795645019</v>
      </c>
    </row>
    <row r="54" spans="1:8" ht="22.5" customHeight="1">
      <c r="A54" s="20"/>
      <c r="B54" s="31"/>
      <c r="C54" s="20">
        <v>1</v>
      </c>
      <c r="D54" s="29" t="s">
        <v>42</v>
      </c>
      <c r="E54" s="17">
        <v>8154597.9</v>
      </c>
      <c r="F54" s="17">
        <v>8159814.8</v>
      </c>
      <c r="G54" s="17">
        <v>8042583.39</v>
      </c>
      <c r="H54" s="28">
        <f t="shared" si="2"/>
        <v>0.9856330795645019</v>
      </c>
    </row>
    <row r="55" spans="1:8" ht="22.5" customHeight="1">
      <c r="A55" s="20"/>
      <c r="B55" s="31">
        <v>7</v>
      </c>
      <c r="C55" s="20"/>
      <c r="D55" s="29" t="s">
        <v>43</v>
      </c>
      <c r="E55" s="17">
        <f>E56</f>
        <v>6815547.6</v>
      </c>
      <c r="F55" s="17">
        <f>F56</f>
        <v>6809547.6</v>
      </c>
      <c r="G55" s="17">
        <f>G56</f>
        <v>6660017.01</v>
      </c>
      <c r="H55" s="28">
        <f t="shared" si="2"/>
        <v>0.9780410390258525</v>
      </c>
    </row>
    <row r="56" spans="1:8" ht="22.5" customHeight="1">
      <c r="A56" s="20"/>
      <c r="B56" s="31"/>
      <c r="C56" s="20">
        <v>1</v>
      </c>
      <c r="D56" s="29" t="s">
        <v>43</v>
      </c>
      <c r="E56" s="17">
        <v>6815547.6</v>
      </c>
      <c r="F56" s="17">
        <v>6809547.6</v>
      </c>
      <c r="G56" s="17">
        <v>6660017.01</v>
      </c>
      <c r="H56" s="28">
        <f t="shared" si="2"/>
        <v>0.9780410390258525</v>
      </c>
    </row>
    <row r="57" spans="1:8" ht="20.25" customHeight="1">
      <c r="A57" s="20">
        <v>4</v>
      </c>
      <c r="B57" s="32"/>
      <c r="C57" s="13"/>
      <c r="D57" s="21" t="s">
        <v>44</v>
      </c>
      <c r="E57" s="22">
        <f>SUM(E59,E61,E65,E69,E72,E77,E79,E81,E83)</f>
        <v>133629851.49999999</v>
      </c>
      <c r="F57" s="22">
        <f>SUM(F59,F61,F65,F69,F72,F77,F79,F81,F83)</f>
        <v>135796315.9</v>
      </c>
      <c r="G57" s="22">
        <f>SUM(G59,G61,G65,G69,G72,G77,G79,G81,G83)</f>
        <v>112199567.67999999</v>
      </c>
      <c r="H57" s="30">
        <f t="shared" si="2"/>
        <v>0.8262342533844836</v>
      </c>
    </row>
    <row r="58" spans="1:8" ht="14.25">
      <c r="A58" s="20"/>
      <c r="B58" s="31"/>
      <c r="C58" s="20"/>
      <c r="D58" s="24" t="s">
        <v>10</v>
      </c>
      <c r="E58" s="17"/>
      <c r="F58" s="17"/>
      <c r="G58" s="17"/>
      <c r="H58" s="28"/>
    </row>
    <row r="59" spans="1:8" ht="31.5" customHeight="1">
      <c r="A59" s="20"/>
      <c r="B59" s="31">
        <v>1</v>
      </c>
      <c r="C59" s="20"/>
      <c r="D59" s="29" t="s">
        <v>45</v>
      </c>
      <c r="E59" s="17">
        <f>E60</f>
        <v>4018789.8</v>
      </c>
      <c r="F59" s="17">
        <f>F60</f>
        <v>4525716.4</v>
      </c>
      <c r="G59" s="17">
        <f>G60</f>
        <v>4176271.65</v>
      </c>
      <c r="H59" s="28">
        <f aca="true" t="shared" si="3" ref="H59:H85">G59/F59</f>
        <v>0.9227868653015906</v>
      </c>
    </row>
    <row r="60" spans="1:8" ht="36" customHeight="1">
      <c r="A60" s="20"/>
      <c r="B60" s="31"/>
      <c r="C60" s="20">
        <v>1</v>
      </c>
      <c r="D60" s="29" t="s">
        <v>46</v>
      </c>
      <c r="E60" s="17">
        <v>4018789.8</v>
      </c>
      <c r="F60" s="17">
        <v>4525716.4</v>
      </c>
      <c r="G60" s="17">
        <v>4176271.65</v>
      </c>
      <c r="H60" s="28">
        <f t="shared" si="3"/>
        <v>0.9227868653015906</v>
      </c>
    </row>
    <row r="61" spans="1:8" ht="31.5" customHeight="1">
      <c r="A61" s="20"/>
      <c r="B61" s="31">
        <v>2</v>
      </c>
      <c r="C61" s="20"/>
      <c r="D61" s="29" t="s">
        <v>47</v>
      </c>
      <c r="E61" s="17">
        <f>SUM(E62:E64)</f>
        <v>40309812</v>
      </c>
      <c r="F61" s="17">
        <f>SUM(F62:F64)</f>
        <v>35505350.4</v>
      </c>
      <c r="G61" s="17">
        <f>SUM(G62:G64)</f>
        <v>26484304.85</v>
      </c>
      <c r="H61" s="28">
        <f t="shared" si="3"/>
        <v>0.7459243339843226</v>
      </c>
    </row>
    <row r="62" spans="1:8" ht="18" customHeight="1">
      <c r="A62" s="20"/>
      <c r="B62" s="31"/>
      <c r="C62" s="20">
        <v>1</v>
      </c>
      <c r="D62" s="29" t="s">
        <v>48</v>
      </c>
      <c r="E62" s="17">
        <v>16737202.8</v>
      </c>
      <c r="F62" s="17">
        <v>13068765.2</v>
      </c>
      <c r="G62" s="17">
        <v>9575971.1</v>
      </c>
      <c r="H62" s="28">
        <f t="shared" si="3"/>
        <v>0.7327372520243918</v>
      </c>
    </row>
    <row r="63" spans="1:8" ht="18" customHeight="1">
      <c r="A63" s="20"/>
      <c r="B63" s="31"/>
      <c r="C63" s="20">
        <v>2</v>
      </c>
      <c r="D63" s="29" t="s">
        <v>49</v>
      </c>
      <c r="E63" s="17">
        <v>2034510.1</v>
      </c>
      <c r="F63" s="17">
        <v>528880.6</v>
      </c>
      <c r="G63" s="17">
        <v>528880.6</v>
      </c>
      <c r="H63" s="28">
        <f t="shared" si="3"/>
        <v>1</v>
      </c>
    </row>
    <row r="64" spans="1:8" ht="18" customHeight="1">
      <c r="A64" s="20"/>
      <c r="B64" s="31"/>
      <c r="C64" s="20">
        <v>4</v>
      </c>
      <c r="D64" s="29" t="s">
        <v>50</v>
      </c>
      <c r="E64" s="17">
        <v>21538099.1</v>
      </c>
      <c r="F64" s="17">
        <v>21907704.6</v>
      </c>
      <c r="G64" s="17">
        <v>16379453.15</v>
      </c>
      <c r="H64" s="28">
        <f t="shared" si="3"/>
        <v>0.7476572032106001</v>
      </c>
    </row>
    <row r="65" spans="1:8" ht="18" customHeight="1">
      <c r="A65" s="20"/>
      <c r="B65" s="31">
        <v>3</v>
      </c>
      <c r="C65" s="20"/>
      <c r="D65" s="29" t="s">
        <v>51</v>
      </c>
      <c r="E65" s="17">
        <f>SUM(E66:E68)</f>
        <v>17339405.3</v>
      </c>
      <c r="F65" s="17">
        <f>SUM(F66:F68)</f>
        <v>23821343.7</v>
      </c>
      <c r="G65" s="17">
        <f>SUM(G66:G68)</f>
        <v>16629101.950000001</v>
      </c>
      <c r="H65" s="28">
        <f t="shared" si="3"/>
        <v>0.6980757323945584</v>
      </c>
    </row>
    <row r="66" spans="1:8" ht="18" customHeight="1">
      <c r="A66" s="20"/>
      <c r="B66" s="31"/>
      <c r="C66" s="20">
        <v>3</v>
      </c>
      <c r="D66" s="29" t="s">
        <v>52</v>
      </c>
      <c r="E66" s="17">
        <v>278472.7</v>
      </c>
      <c r="F66" s="17">
        <v>278412.7</v>
      </c>
      <c r="G66" s="17">
        <v>274887.55</v>
      </c>
      <c r="H66" s="28">
        <f t="shared" si="3"/>
        <v>0.9873384008703625</v>
      </c>
    </row>
    <row r="67" spans="1:8" ht="18" customHeight="1">
      <c r="A67" s="20"/>
      <c r="B67" s="31"/>
      <c r="C67" s="20">
        <v>4</v>
      </c>
      <c r="D67" s="29" t="s">
        <v>53</v>
      </c>
      <c r="E67" s="17">
        <v>7059070.6</v>
      </c>
      <c r="F67" s="17">
        <v>7059070.6</v>
      </c>
      <c r="G67" s="17">
        <v>2885511.68</v>
      </c>
      <c r="H67" s="28">
        <f t="shared" si="3"/>
        <v>0.40876651382407203</v>
      </c>
    </row>
    <row r="68" spans="1:8" ht="18" customHeight="1">
      <c r="A68" s="20"/>
      <c r="B68" s="31"/>
      <c r="C68" s="20">
        <v>5</v>
      </c>
      <c r="D68" s="29" t="s">
        <v>54</v>
      </c>
      <c r="E68" s="17">
        <v>10001862</v>
      </c>
      <c r="F68" s="17">
        <v>16483860.4</v>
      </c>
      <c r="G68" s="17">
        <v>13468702.72</v>
      </c>
      <c r="H68" s="28">
        <f t="shared" si="3"/>
        <v>0.8170842504829755</v>
      </c>
    </row>
    <row r="69" spans="1:8" ht="32.25" customHeight="1">
      <c r="A69" s="20"/>
      <c r="B69" s="31">
        <v>4</v>
      </c>
      <c r="C69" s="20"/>
      <c r="D69" s="29" t="s">
        <v>55</v>
      </c>
      <c r="E69" s="17">
        <f>E70+E71</f>
        <v>36925.3</v>
      </c>
      <c r="F69" s="17">
        <f>F70+F71</f>
        <v>36925.3</v>
      </c>
      <c r="G69" s="17">
        <f>G70+G71</f>
        <v>36905.3</v>
      </c>
      <c r="H69" s="28">
        <f t="shared" si="3"/>
        <v>0.9994583659442171</v>
      </c>
    </row>
    <row r="70" spans="1:8" ht="34.5" customHeight="1">
      <c r="A70" s="20"/>
      <c r="B70" s="31"/>
      <c r="C70" s="20">
        <v>1</v>
      </c>
      <c r="D70" s="29" t="s">
        <v>56</v>
      </c>
      <c r="E70" s="17">
        <v>16925.3</v>
      </c>
      <c r="F70" s="17">
        <v>16925.3</v>
      </c>
      <c r="G70" s="17">
        <v>16925.3</v>
      </c>
      <c r="H70" s="28">
        <f t="shared" si="3"/>
        <v>1</v>
      </c>
    </row>
    <row r="71" spans="1:8" ht="19.5" customHeight="1">
      <c r="A71" s="20"/>
      <c r="B71" s="31"/>
      <c r="C71" s="20">
        <v>3</v>
      </c>
      <c r="D71" s="29" t="s">
        <v>57</v>
      </c>
      <c r="E71" s="17">
        <v>20000</v>
      </c>
      <c r="F71" s="17">
        <v>20000</v>
      </c>
      <c r="G71" s="17">
        <v>19980</v>
      </c>
      <c r="H71" s="28">
        <f t="shared" si="3"/>
        <v>0.999</v>
      </c>
    </row>
    <row r="72" spans="1:8" ht="19.5" customHeight="1">
      <c r="A72" s="20"/>
      <c r="B72" s="31">
        <v>5</v>
      </c>
      <c r="C72" s="20"/>
      <c r="D72" s="29" t="s">
        <v>58</v>
      </c>
      <c r="E72" s="17">
        <f>SUM(E73:E76)</f>
        <v>76223804.5</v>
      </c>
      <c r="F72" s="17">
        <f>SUM(F73:F76)</f>
        <v>77169302.7</v>
      </c>
      <c r="G72" s="17">
        <f>SUM(G73:G76)</f>
        <v>59139097.660000004</v>
      </c>
      <c r="H72" s="28">
        <f t="shared" si="3"/>
        <v>0.7663552162691759</v>
      </c>
    </row>
    <row r="73" spans="1:8" ht="19.5" customHeight="1">
      <c r="A73" s="20"/>
      <c r="B73" s="31"/>
      <c r="C73" s="20">
        <v>1</v>
      </c>
      <c r="D73" s="29" t="s">
        <v>59</v>
      </c>
      <c r="E73" s="33">
        <v>68797970.6</v>
      </c>
      <c r="F73" s="33">
        <v>69036940.7</v>
      </c>
      <c r="G73" s="33">
        <v>54119304.17</v>
      </c>
      <c r="H73" s="28">
        <f t="shared" si="3"/>
        <v>0.7839180534545326</v>
      </c>
    </row>
    <row r="74" spans="1:8" ht="19.5" customHeight="1">
      <c r="A74" s="20"/>
      <c r="B74" s="31"/>
      <c r="C74" s="20">
        <v>3</v>
      </c>
      <c r="D74" s="34" t="s">
        <v>60</v>
      </c>
      <c r="E74" s="33">
        <v>322400</v>
      </c>
      <c r="F74" s="33">
        <v>360991</v>
      </c>
      <c r="G74" s="33">
        <v>357078.45</v>
      </c>
      <c r="H74" s="28">
        <f t="shared" si="3"/>
        <v>0.9891616411489483</v>
      </c>
    </row>
    <row r="75" spans="1:8" ht="19.5" customHeight="1">
      <c r="A75" s="20"/>
      <c r="B75" s="31"/>
      <c r="C75" s="20">
        <v>4</v>
      </c>
      <c r="D75" s="29" t="s">
        <v>61</v>
      </c>
      <c r="E75" s="33">
        <v>378693.9</v>
      </c>
      <c r="F75" s="33">
        <v>1337176.5</v>
      </c>
      <c r="G75" s="33">
        <v>1061875.51</v>
      </c>
      <c r="H75" s="28">
        <f t="shared" si="3"/>
        <v>0.7941176875304046</v>
      </c>
    </row>
    <row r="76" spans="1:8" ht="19.5" customHeight="1">
      <c r="A76" s="20"/>
      <c r="B76" s="31"/>
      <c r="C76" s="20">
        <v>5</v>
      </c>
      <c r="D76" s="29" t="s">
        <v>62</v>
      </c>
      <c r="E76" s="17">
        <v>6724740</v>
      </c>
      <c r="F76" s="17">
        <v>6434194.5</v>
      </c>
      <c r="G76" s="17">
        <v>3600839.53</v>
      </c>
      <c r="H76" s="28">
        <f t="shared" si="3"/>
        <v>0.5596410755068097</v>
      </c>
    </row>
    <row r="77" spans="1:8" ht="19.5" customHeight="1">
      <c r="A77" s="20"/>
      <c r="B77" s="31">
        <v>6</v>
      </c>
      <c r="C77" s="20"/>
      <c r="D77" s="29" t="s">
        <v>63</v>
      </c>
      <c r="E77" s="17">
        <f>E78</f>
        <v>290321.8</v>
      </c>
      <c r="F77" s="17">
        <f>F78</f>
        <v>290321.8</v>
      </c>
      <c r="G77" s="17">
        <f>G78</f>
        <v>290321.8</v>
      </c>
      <c r="H77" s="28">
        <f t="shared" si="3"/>
        <v>1</v>
      </c>
    </row>
    <row r="78" spans="1:8" ht="19.5" customHeight="1">
      <c r="A78" s="20"/>
      <c r="B78" s="31"/>
      <c r="C78" s="20">
        <v>1</v>
      </c>
      <c r="D78" s="29" t="s">
        <v>63</v>
      </c>
      <c r="E78" s="17">
        <v>290321.8</v>
      </c>
      <c r="F78" s="17">
        <v>290321.8</v>
      </c>
      <c r="G78" s="17">
        <v>290321.8</v>
      </c>
      <c r="H78" s="28">
        <f t="shared" si="3"/>
        <v>1</v>
      </c>
    </row>
    <row r="79" spans="1:8" ht="19.5" customHeight="1">
      <c r="A79" s="20"/>
      <c r="B79" s="31">
        <v>7</v>
      </c>
      <c r="C79" s="20"/>
      <c r="D79" s="29" t="s">
        <v>64</v>
      </c>
      <c r="E79" s="17">
        <f>E80</f>
        <v>272000</v>
      </c>
      <c r="F79" s="17">
        <f>F80</f>
        <v>272000</v>
      </c>
      <c r="G79" s="17">
        <f>G80</f>
        <v>261937.5</v>
      </c>
      <c r="H79" s="28">
        <f t="shared" si="3"/>
        <v>0.9630055147058824</v>
      </c>
    </row>
    <row r="80" spans="1:8" ht="19.5" customHeight="1">
      <c r="A80" s="20"/>
      <c r="B80" s="31"/>
      <c r="C80" s="20">
        <v>3</v>
      </c>
      <c r="D80" s="29" t="s">
        <v>65</v>
      </c>
      <c r="E80" s="17">
        <v>272000</v>
      </c>
      <c r="F80" s="17">
        <v>272000</v>
      </c>
      <c r="G80" s="17">
        <v>261937.5</v>
      </c>
      <c r="H80" s="28">
        <f t="shared" si="3"/>
        <v>0.9630055147058824</v>
      </c>
    </row>
    <row r="81" spans="1:8" ht="33" customHeight="1">
      <c r="A81" s="20"/>
      <c r="B81" s="20">
        <v>8</v>
      </c>
      <c r="C81" s="20"/>
      <c r="D81" s="29" t="s">
        <v>66</v>
      </c>
      <c r="E81" s="17">
        <f>SUM(E82)</f>
        <v>38581</v>
      </c>
      <c r="F81" s="17">
        <f>SUM(F82)</f>
        <v>38581</v>
      </c>
      <c r="G81" s="17">
        <f>SUM(G82)</f>
        <v>38581</v>
      </c>
      <c r="H81" s="28">
        <f t="shared" si="3"/>
        <v>1</v>
      </c>
    </row>
    <row r="82" spans="1:8" ht="54" customHeight="1">
      <c r="A82" s="20"/>
      <c r="B82" s="20"/>
      <c r="C82" s="20">
        <v>1</v>
      </c>
      <c r="D82" s="29" t="s">
        <v>67</v>
      </c>
      <c r="E82" s="17">
        <v>38581</v>
      </c>
      <c r="F82" s="17">
        <v>38581</v>
      </c>
      <c r="G82" s="17">
        <v>38581</v>
      </c>
      <c r="H82" s="28">
        <f t="shared" si="3"/>
        <v>1</v>
      </c>
    </row>
    <row r="83" spans="1:8" ht="30" customHeight="1">
      <c r="A83" s="20"/>
      <c r="B83" s="20">
        <v>9</v>
      </c>
      <c r="C83" s="20"/>
      <c r="D83" s="29" t="s">
        <v>68</v>
      </c>
      <c r="E83" s="17">
        <f>E84</f>
        <v>-4899788.2</v>
      </c>
      <c r="F83" s="17">
        <f>F84</f>
        <v>-5863225.4</v>
      </c>
      <c r="G83" s="17">
        <f>G84</f>
        <v>5143045.97</v>
      </c>
      <c r="H83" s="28">
        <f t="shared" si="3"/>
        <v>-0.8771700931026802</v>
      </c>
    </row>
    <row r="84" spans="1:8" ht="32.25" customHeight="1">
      <c r="A84" s="20"/>
      <c r="B84" s="20"/>
      <c r="C84" s="20">
        <v>1</v>
      </c>
      <c r="D84" s="29" t="s">
        <v>68</v>
      </c>
      <c r="E84" s="17">
        <v>-4899788.2</v>
      </c>
      <c r="F84" s="17">
        <v>-5863225.4</v>
      </c>
      <c r="G84" s="17">
        <v>5143045.97</v>
      </c>
      <c r="H84" s="28">
        <f t="shared" si="3"/>
        <v>-0.8771700931026802</v>
      </c>
    </row>
    <row r="85" spans="1:8" ht="14.25">
      <c r="A85" s="20">
        <v>5</v>
      </c>
      <c r="B85" s="20"/>
      <c r="C85" s="13"/>
      <c r="D85" s="21" t="s">
        <v>69</v>
      </c>
      <c r="E85" s="22">
        <f>SUM(E87,E89,E91)</f>
        <v>11615719.6</v>
      </c>
      <c r="F85" s="22">
        <f>SUM(F87,F89,F91)</f>
        <v>10709671.5</v>
      </c>
      <c r="G85" s="22">
        <f>SUM(G87,G89,G91)</f>
        <v>5690829.91</v>
      </c>
      <c r="H85" s="30">
        <f t="shared" si="3"/>
        <v>0.5313729660148773</v>
      </c>
    </row>
    <row r="86" spans="1:8" ht="14.25" customHeight="1">
      <c r="A86" s="20"/>
      <c r="B86" s="20"/>
      <c r="C86" s="20"/>
      <c r="D86" s="24" t="s">
        <v>10</v>
      </c>
      <c r="E86" s="17"/>
      <c r="F86" s="17"/>
      <c r="G86" s="17"/>
      <c r="H86" s="28"/>
    </row>
    <row r="87" spans="1:8" ht="21" customHeight="1">
      <c r="A87" s="20"/>
      <c r="B87" s="20">
        <v>1</v>
      </c>
      <c r="C87" s="20"/>
      <c r="D87" s="29" t="s">
        <v>70</v>
      </c>
      <c r="E87" s="17">
        <f>E88</f>
        <v>4992325.1</v>
      </c>
      <c r="F87" s="17">
        <f>F88</f>
        <v>4182068.5</v>
      </c>
      <c r="G87" s="17">
        <f>G88</f>
        <v>235645.54</v>
      </c>
      <c r="H87" s="28">
        <f aca="true" t="shared" si="4" ref="H87:H93">G87/F87</f>
        <v>0.05634664759795303</v>
      </c>
    </row>
    <row r="88" spans="1:8" ht="22.5" customHeight="1">
      <c r="A88" s="20"/>
      <c r="B88" s="20"/>
      <c r="C88" s="20">
        <v>1</v>
      </c>
      <c r="D88" s="29" t="s">
        <v>70</v>
      </c>
      <c r="E88" s="33">
        <v>4992325.1</v>
      </c>
      <c r="F88" s="33">
        <v>4182068.5</v>
      </c>
      <c r="G88" s="33">
        <v>235645.54</v>
      </c>
      <c r="H88" s="28">
        <f t="shared" si="4"/>
        <v>0.05634664759795303</v>
      </c>
    </row>
    <row r="89" spans="1:8" ht="27" customHeight="1">
      <c r="A89" s="20"/>
      <c r="B89" s="20">
        <v>4</v>
      </c>
      <c r="C89" s="20"/>
      <c r="D89" s="29" t="s">
        <v>71</v>
      </c>
      <c r="E89" s="17">
        <f>E90</f>
        <v>2840880.4</v>
      </c>
      <c r="F89" s="17">
        <f>F90</f>
        <v>2724618.4</v>
      </c>
      <c r="G89" s="17">
        <f>G90</f>
        <v>2724584.08</v>
      </c>
      <c r="H89" s="28">
        <f t="shared" si="4"/>
        <v>0.9999874037406487</v>
      </c>
    </row>
    <row r="90" spans="1:8" ht="31.5" customHeight="1">
      <c r="A90" s="20"/>
      <c r="B90" s="20"/>
      <c r="C90" s="20">
        <v>1</v>
      </c>
      <c r="D90" s="29" t="s">
        <v>71</v>
      </c>
      <c r="E90" s="33">
        <v>2840880.4</v>
      </c>
      <c r="F90" s="33">
        <v>2724618.4</v>
      </c>
      <c r="G90" s="33">
        <v>2724584.08</v>
      </c>
      <c r="H90" s="28">
        <f t="shared" si="4"/>
        <v>0.9999874037406487</v>
      </c>
    </row>
    <row r="91" spans="1:8" ht="30.75" customHeight="1">
      <c r="A91" s="20"/>
      <c r="B91" s="20">
        <v>6</v>
      </c>
      <c r="C91" s="20"/>
      <c r="D91" s="29" t="s">
        <v>72</v>
      </c>
      <c r="E91" s="17">
        <f>E92</f>
        <v>3782514.1</v>
      </c>
      <c r="F91" s="17">
        <f>F92</f>
        <v>3802984.6</v>
      </c>
      <c r="G91" s="17">
        <f>G92</f>
        <v>2730600.29</v>
      </c>
      <c r="H91" s="28">
        <f t="shared" si="4"/>
        <v>0.7180150795246449</v>
      </c>
    </row>
    <row r="92" spans="1:8" ht="36" customHeight="1">
      <c r="A92" s="20"/>
      <c r="B92" s="20"/>
      <c r="C92" s="20">
        <v>1</v>
      </c>
      <c r="D92" s="29" t="s">
        <v>72</v>
      </c>
      <c r="E92" s="17">
        <v>3782514.1</v>
      </c>
      <c r="F92" s="17">
        <v>3802984.6</v>
      </c>
      <c r="G92" s="17">
        <v>2730600.29</v>
      </c>
      <c r="H92" s="28">
        <f t="shared" si="4"/>
        <v>0.7180150795246449</v>
      </c>
    </row>
    <row r="93" spans="1:8" ht="28.5">
      <c r="A93" s="20">
        <v>6</v>
      </c>
      <c r="B93" s="20"/>
      <c r="C93" s="13"/>
      <c r="D93" s="21" t="s">
        <v>73</v>
      </c>
      <c r="E93" s="22">
        <f>SUM(E95,E97,E99,E101,E103)</f>
        <v>18753798.5</v>
      </c>
      <c r="F93" s="22">
        <f>SUM(F95,F97,F99,F101,F103)</f>
        <v>24984483.900000002</v>
      </c>
      <c r="G93" s="22">
        <f>SUM(G95,G97,G99,G101,G103)</f>
        <v>11709063.36</v>
      </c>
      <c r="H93" s="30">
        <f t="shared" si="4"/>
        <v>0.46865340132160976</v>
      </c>
    </row>
    <row r="94" spans="1:8" ht="14.25">
      <c r="A94" s="20"/>
      <c r="B94" s="20"/>
      <c r="C94" s="20"/>
      <c r="D94" s="24" t="s">
        <v>10</v>
      </c>
      <c r="E94" s="17"/>
      <c r="F94" s="17"/>
      <c r="G94" s="17"/>
      <c r="H94" s="28"/>
    </row>
    <row r="95" spans="1:8" ht="20.25" customHeight="1">
      <c r="A95" s="20"/>
      <c r="B95" s="20">
        <v>1</v>
      </c>
      <c r="C95" s="20"/>
      <c r="D95" s="29" t="s">
        <v>74</v>
      </c>
      <c r="E95" s="17">
        <f>E96</f>
        <v>560000</v>
      </c>
      <c r="F95" s="17">
        <f>F96</f>
        <v>8653729.8</v>
      </c>
      <c r="G95" s="17">
        <f>G96</f>
        <v>4849465.64</v>
      </c>
      <c r="H95" s="28">
        <f aca="true" t="shared" si="5" ref="H95:H105">G95/F95</f>
        <v>0.5603902308112277</v>
      </c>
    </row>
    <row r="96" spans="1:8" ht="20.25" customHeight="1">
      <c r="A96" s="20"/>
      <c r="B96" s="20"/>
      <c r="C96" s="20">
        <v>1</v>
      </c>
      <c r="D96" s="29" t="s">
        <v>74</v>
      </c>
      <c r="E96" s="17">
        <v>560000</v>
      </c>
      <c r="F96" s="17">
        <v>8653729.8</v>
      </c>
      <c r="G96" s="17">
        <v>4849465.64</v>
      </c>
      <c r="H96" s="28">
        <f t="shared" si="5"/>
        <v>0.5603902308112277</v>
      </c>
    </row>
    <row r="97" spans="1:8" ht="20.25" customHeight="1">
      <c r="A97" s="20"/>
      <c r="B97" s="20">
        <v>2</v>
      </c>
      <c r="C97" s="20"/>
      <c r="D97" s="29" t="s">
        <v>75</v>
      </c>
      <c r="E97" s="33">
        <f>E98</f>
        <v>343000</v>
      </c>
      <c r="F97" s="33">
        <f>F98</f>
        <v>292830</v>
      </c>
      <c r="G97" s="33">
        <f>G98</f>
        <v>292830</v>
      </c>
      <c r="H97" s="28">
        <f t="shared" si="5"/>
        <v>1</v>
      </c>
    </row>
    <row r="98" spans="1:8" ht="20.25" customHeight="1">
      <c r="A98" s="20"/>
      <c r="B98" s="20"/>
      <c r="C98" s="20">
        <v>1</v>
      </c>
      <c r="D98" s="29" t="s">
        <v>75</v>
      </c>
      <c r="E98" s="33">
        <v>343000</v>
      </c>
      <c r="F98" s="33">
        <v>292830</v>
      </c>
      <c r="G98" s="33">
        <v>292830</v>
      </c>
      <c r="H98" s="28">
        <f t="shared" si="5"/>
        <v>1</v>
      </c>
    </row>
    <row r="99" spans="1:8" ht="20.25" customHeight="1">
      <c r="A99" s="20"/>
      <c r="B99" s="20">
        <v>3</v>
      </c>
      <c r="C99" s="20"/>
      <c r="D99" s="29" t="s">
        <v>76</v>
      </c>
      <c r="E99" s="17">
        <f>E100</f>
        <v>12325091.6</v>
      </c>
      <c r="F99" s="17">
        <f>F100</f>
        <v>10720921</v>
      </c>
      <c r="G99" s="17">
        <f>G100</f>
        <v>3445870.1</v>
      </c>
      <c r="H99" s="28">
        <f t="shared" si="5"/>
        <v>0.32141549219512017</v>
      </c>
    </row>
    <row r="100" spans="1:8" ht="20.25" customHeight="1">
      <c r="A100" s="20"/>
      <c r="B100" s="20"/>
      <c r="C100" s="20">
        <v>1</v>
      </c>
      <c r="D100" s="29" t="s">
        <v>76</v>
      </c>
      <c r="E100" s="33">
        <v>12325091.6</v>
      </c>
      <c r="F100" s="33">
        <v>10720921</v>
      </c>
      <c r="G100" s="33">
        <v>3445870.1</v>
      </c>
      <c r="H100" s="28">
        <f t="shared" si="5"/>
        <v>0.32141549219512017</v>
      </c>
    </row>
    <row r="101" spans="1:8" ht="20.25" customHeight="1">
      <c r="A101" s="20"/>
      <c r="B101" s="20">
        <v>4</v>
      </c>
      <c r="C101" s="20"/>
      <c r="D101" s="29" t="s">
        <v>77</v>
      </c>
      <c r="E101" s="17">
        <f>E102</f>
        <v>4529001.8</v>
      </c>
      <c r="F101" s="17">
        <f>F102</f>
        <v>4481386.4</v>
      </c>
      <c r="G101" s="17">
        <f>G102</f>
        <v>2286340.02</v>
      </c>
      <c r="H101" s="28">
        <f t="shared" si="5"/>
        <v>0.5101858701583956</v>
      </c>
    </row>
    <row r="102" spans="1:8" ht="20.25" customHeight="1">
      <c r="A102" s="20"/>
      <c r="B102" s="20"/>
      <c r="C102" s="20">
        <v>1</v>
      </c>
      <c r="D102" s="29" t="s">
        <v>77</v>
      </c>
      <c r="E102" s="17">
        <v>4529001.8</v>
      </c>
      <c r="F102" s="17">
        <v>4481386.4</v>
      </c>
      <c r="G102" s="17">
        <v>2286340.02</v>
      </c>
      <c r="H102" s="28">
        <f t="shared" si="5"/>
        <v>0.5101858701583956</v>
      </c>
    </row>
    <row r="103" spans="1:8" ht="33.75" customHeight="1">
      <c r="A103" s="20"/>
      <c r="B103" s="20">
        <v>6</v>
      </c>
      <c r="C103" s="20"/>
      <c r="D103" s="29" t="s">
        <v>78</v>
      </c>
      <c r="E103" s="17">
        <f>E104</f>
        <v>996705.1</v>
      </c>
      <c r="F103" s="17">
        <f>F104</f>
        <v>835616.7</v>
      </c>
      <c r="G103" s="17">
        <f>G104</f>
        <v>834557.6</v>
      </c>
      <c r="H103" s="28">
        <f t="shared" si="5"/>
        <v>0.9987325528558728</v>
      </c>
    </row>
    <row r="104" spans="1:8" ht="34.5" customHeight="1">
      <c r="A104" s="20"/>
      <c r="B104" s="20"/>
      <c r="C104" s="20">
        <v>1</v>
      </c>
      <c r="D104" s="29" t="s">
        <v>78</v>
      </c>
      <c r="E104" s="17">
        <v>996705.1</v>
      </c>
      <c r="F104" s="17">
        <v>835616.7</v>
      </c>
      <c r="G104" s="17">
        <v>834557.6</v>
      </c>
      <c r="H104" s="28">
        <f t="shared" si="5"/>
        <v>0.9987325528558728</v>
      </c>
    </row>
    <row r="105" spans="1:8" ht="14.25">
      <c r="A105" s="20">
        <v>7</v>
      </c>
      <c r="B105" s="20"/>
      <c r="C105" s="20"/>
      <c r="D105" s="21" t="s">
        <v>79</v>
      </c>
      <c r="E105" s="22">
        <f>SUM(E107,E110,E115,E119,E121)</f>
        <v>84074202.59999998</v>
      </c>
      <c r="F105" s="22">
        <f>SUM(F107,F110,F115,F119,F121)</f>
        <v>83278169.8</v>
      </c>
      <c r="G105" s="22">
        <f>SUM(G107,G110,G115,G119,G121)</f>
        <v>79574187.58</v>
      </c>
      <c r="H105" s="30">
        <f t="shared" si="5"/>
        <v>0.9555227711068165</v>
      </c>
    </row>
    <row r="106" spans="1:8" ht="14.25">
      <c r="A106" s="20"/>
      <c r="B106" s="20"/>
      <c r="C106" s="20"/>
      <c r="D106" s="24" t="s">
        <v>10</v>
      </c>
      <c r="E106" s="17"/>
      <c r="F106" s="17"/>
      <c r="G106" s="17"/>
      <c r="H106" s="28"/>
    </row>
    <row r="107" spans="1:8" ht="30" customHeight="1">
      <c r="A107" s="20"/>
      <c r="B107" s="20">
        <v>1</v>
      </c>
      <c r="C107" s="20"/>
      <c r="D107" s="29" t="s">
        <v>80</v>
      </c>
      <c r="E107" s="17">
        <f>SUM(E108:E109)</f>
        <v>4231620.7</v>
      </c>
      <c r="F107" s="17">
        <f>SUM(F108:F109)</f>
        <v>3755843.1</v>
      </c>
      <c r="G107" s="17">
        <f>SUM(G108:G109)</f>
        <v>3334326.21</v>
      </c>
      <c r="H107" s="28">
        <f aca="true" t="shared" si="6" ref="H107:H124">G107/F107</f>
        <v>0.8877703677238274</v>
      </c>
    </row>
    <row r="108" spans="1:8" ht="22.5" customHeight="1">
      <c r="A108" s="20"/>
      <c r="B108" s="20"/>
      <c r="C108" s="20">
        <v>1</v>
      </c>
      <c r="D108" s="29" t="s">
        <v>81</v>
      </c>
      <c r="E108" s="33">
        <v>4220020.7</v>
      </c>
      <c r="F108" s="33">
        <v>3744243.1</v>
      </c>
      <c r="G108" s="33">
        <v>3325939.36</v>
      </c>
      <c r="H108" s="28">
        <f t="shared" si="6"/>
        <v>0.8882808277058719</v>
      </c>
    </row>
    <row r="109" spans="1:8" ht="22.5" customHeight="1">
      <c r="A109" s="20"/>
      <c r="B109" s="20"/>
      <c r="C109" s="20">
        <v>3</v>
      </c>
      <c r="D109" s="29" t="s">
        <v>82</v>
      </c>
      <c r="E109" s="33">
        <v>11600</v>
      </c>
      <c r="F109" s="33">
        <v>11600</v>
      </c>
      <c r="G109" s="33">
        <v>8386.85</v>
      </c>
      <c r="H109" s="28">
        <f t="shared" si="6"/>
        <v>0.7230043103448276</v>
      </c>
    </row>
    <row r="110" spans="1:8" ht="22.5" customHeight="1">
      <c r="A110" s="20"/>
      <c r="B110" s="20">
        <v>2</v>
      </c>
      <c r="C110" s="20"/>
      <c r="D110" s="29" t="s">
        <v>83</v>
      </c>
      <c r="E110" s="17">
        <f>SUM(E111:E114)</f>
        <v>27322194.4</v>
      </c>
      <c r="F110" s="17">
        <f>SUM(F111:F114)</f>
        <v>26962194.4</v>
      </c>
      <c r="G110" s="17">
        <f>SUM(G111:G114)</f>
        <v>26474937.87</v>
      </c>
      <c r="H110" s="28">
        <f t="shared" si="6"/>
        <v>0.9819281575241517</v>
      </c>
    </row>
    <row r="111" spans="1:8" ht="14.25">
      <c r="A111" s="20"/>
      <c r="B111" s="20"/>
      <c r="C111" s="20">
        <v>1</v>
      </c>
      <c r="D111" s="29" t="s">
        <v>84</v>
      </c>
      <c r="E111" s="33">
        <v>20002290.8</v>
      </c>
      <c r="F111" s="33">
        <v>19642290.8</v>
      </c>
      <c r="G111" s="33">
        <v>19382540.99</v>
      </c>
      <c r="H111" s="28">
        <f t="shared" si="6"/>
        <v>0.9867759920344932</v>
      </c>
    </row>
    <row r="112" spans="1:8" ht="27" customHeight="1">
      <c r="A112" s="20"/>
      <c r="B112" s="20"/>
      <c r="C112" s="20">
        <v>2</v>
      </c>
      <c r="D112" s="29" t="s">
        <v>85</v>
      </c>
      <c r="E112" s="33">
        <v>3769372</v>
      </c>
      <c r="F112" s="33">
        <v>3649372</v>
      </c>
      <c r="G112" s="33">
        <v>3582465.66</v>
      </c>
      <c r="H112" s="28">
        <f t="shared" si="6"/>
        <v>0.9816663414965644</v>
      </c>
    </row>
    <row r="113" spans="1:8" ht="21" customHeight="1">
      <c r="A113" s="20"/>
      <c r="B113" s="20"/>
      <c r="C113" s="20">
        <v>3</v>
      </c>
      <c r="D113" s="29" t="s">
        <v>86</v>
      </c>
      <c r="E113" s="33">
        <v>457227.4</v>
      </c>
      <c r="F113" s="33">
        <v>457227.4</v>
      </c>
      <c r="G113" s="33">
        <v>328210.92</v>
      </c>
      <c r="H113" s="28">
        <f t="shared" si="6"/>
        <v>0.7178286340669872</v>
      </c>
    </row>
    <row r="114" spans="1:8" ht="21" customHeight="1">
      <c r="A114" s="20"/>
      <c r="B114" s="20"/>
      <c r="C114" s="20">
        <v>4</v>
      </c>
      <c r="D114" s="29" t="s">
        <v>87</v>
      </c>
      <c r="E114" s="33">
        <v>3093304.2</v>
      </c>
      <c r="F114" s="33">
        <v>3213304.2</v>
      </c>
      <c r="G114" s="33">
        <v>3181720.3</v>
      </c>
      <c r="H114" s="28">
        <f t="shared" si="6"/>
        <v>0.990170896362691</v>
      </c>
    </row>
    <row r="115" spans="1:8" ht="21" customHeight="1">
      <c r="A115" s="20"/>
      <c r="B115" s="20">
        <v>3</v>
      </c>
      <c r="C115" s="20"/>
      <c r="D115" s="24" t="s">
        <v>88</v>
      </c>
      <c r="E115" s="17">
        <f>SUM(E116:E118)</f>
        <v>40192829.3</v>
      </c>
      <c r="F115" s="17">
        <f>SUM(F116:F118)</f>
        <v>40667393.900000006</v>
      </c>
      <c r="G115" s="17">
        <f>SUM(G116:G118)</f>
        <v>39896650.72</v>
      </c>
      <c r="H115" s="28">
        <f t="shared" si="6"/>
        <v>0.9810476377735136</v>
      </c>
    </row>
    <row r="116" spans="1:8" ht="41.25" customHeight="1">
      <c r="A116" s="20"/>
      <c r="B116" s="20"/>
      <c r="C116" s="20">
        <v>1</v>
      </c>
      <c r="D116" s="29" t="s">
        <v>89</v>
      </c>
      <c r="E116" s="33">
        <v>19276647.6</v>
      </c>
      <c r="F116" s="33">
        <v>19484664.3</v>
      </c>
      <c r="G116" s="33">
        <v>18991745.56</v>
      </c>
      <c r="H116" s="28">
        <f t="shared" si="6"/>
        <v>0.9747022205560912</v>
      </c>
    </row>
    <row r="117" spans="1:8" ht="31.5" customHeight="1">
      <c r="A117" s="20"/>
      <c r="B117" s="20"/>
      <c r="C117" s="20">
        <v>2</v>
      </c>
      <c r="D117" s="29" t="s">
        <v>90</v>
      </c>
      <c r="E117" s="33">
        <v>6175985.4</v>
      </c>
      <c r="F117" s="33">
        <v>5887733.3</v>
      </c>
      <c r="G117" s="33">
        <v>5852495.56</v>
      </c>
      <c r="H117" s="28">
        <f t="shared" si="6"/>
        <v>0.9940150583926755</v>
      </c>
    </row>
    <row r="118" spans="1:8" ht="22.5" customHeight="1">
      <c r="A118" s="20"/>
      <c r="B118" s="20"/>
      <c r="C118" s="20">
        <v>3</v>
      </c>
      <c r="D118" s="29" t="s">
        <v>91</v>
      </c>
      <c r="E118" s="33">
        <v>14740196.3</v>
      </c>
      <c r="F118" s="33">
        <v>15294996.3</v>
      </c>
      <c r="G118" s="33">
        <v>15052409.6</v>
      </c>
      <c r="H118" s="28">
        <f t="shared" si="6"/>
        <v>0.9841394731164466</v>
      </c>
    </row>
    <row r="119" spans="1:8" ht="20.25" customHeight="1">
      <c r="A119" s="20"/>
      <c r="B119" s="20">
        <v>4</v>
      </c>
      <c r="C119" s="20"/>
      <c r="D119" s="29" t="s">
        <v>92</v>
      </c>
      <c r="E119" s="17">
        <f>E120</f>
        <v>3997338.1</v>
      </c>
      <c r="F119" s="17">
        <f>F120</f>
        <v>3409854.8</v>
      </c>
      <c r="G119" s="17">
        <f>G120</f>
        <v>3403910.65</v>
      </c>
      <c r="H119" s="28">
        <f t="shared" si="6"/>
        <v>0.998256773279613</v>
      </c>
    </row>
    <row r="120" spans="1:8" ht="27" customHeight="1">
      <c r="A120" s="20"/>
      <c r="B120" s="20"/>
      <c r="C120" s="20">
        <v>1</v>
      </c>
      <c r="D120" s="29" t="s">
        <v>92</v>
      </c>
      <c r="E120" s="33">
        <v>3997338.1</v>
      </c>
      <c r="F120" s="33">
        <v>3409854.8</v>
      </c>
      <c r="G120" s="33">
        <v>3403910.65</v>
      </c>
      <c r="H120" s="28">
        <f t="shared" si="6"/>
        <v>0.998256773279613</v>
      </c>
    </row>
    <row r="121" spans="1:8" ht="18.75" customHeight="1">
      <c r="A121" s="20"/>
      <c r="B121" s="20">
        <v>6</v>
      </c>
      <c r="C121" s="20"/>
      <c r="D121" s="29" t="s">
        <v>93</v>
      </c>
      <c r="E121" s="17">
        <f>SUM(E122:E123)</f>
        <v>8330220.1</v>
      </c>
      <c r="F121" s="17">
        <f>SUM(F122:F123)</f>
        <v>8482883.6</v>
      </c>
      <c r="G121" s="17">
        <f>SUM(G122:G123)</f>
        <v>6464362.130000001</v>
      </c>
      <c r="H121" s="28">
        <f t="shared" si="6"/>
        <v>0.7620477227814373</v>
      </c>
    </row>
    <row r="122" spans="1:8" ht="38.25" customHeight="1">
      <c r="A122" s="20"/>
      <c r="B122" s="20"/>
      <c r="C122" s="20">
        <v>1</v>
      </c>
      <c r="D122" s="35" t="s">
        <v>94</v>
      </c>
      <c r="E122" s="33">
        <v>6584718.6</v>
      </c>
      <c r="F122" s="33">
        <v>6534444.1</v>
      </c>
      <c r="G122" s="33">
        <v>4901626.44</v>
      </c>
      <c r="H122" s="28">
        <f t="shared" si="6"/>
        <v>0.7501214127763371</v>
      </c>
    </row>
    <row r="123" spans="1:8" ht="25.5" customHeight="1">
      <c r="A123" s="20"/>
      <c r="B123" s="20"/>
      <c r="C123" s="20">
        <v>2</v>
      </c>
      <c r="D123" s="29" t="s">
        <v>93</v>
      </c>
      <c r="E123" s="33">
        <v>1745501.5</v>
      </c>
      <c r="F123" s="33">
        <v>1948439.5</v>
      </c>
      <c r="G123" s="33">
        <v>1562735.69</v>
      </c>
      <c r="H123" s="28">
        <f t="shared" si="6"/>
        <v>0.8020447594087473</v>
      </c>
    </row>
    <row r="124" spans="1:8" ht="14.25">
      <c r="A124" s="20">
        <v>8</v>
      </c>
      <c r="B124" s="20"/>
      <c r="C124" s="13"/>
      <c r="D124" s="21" t="s">
        <v>95</v>
      </c>
      <c r="E124" s="22">
        <f>SUM(E126,E128,E136,E140,E143)</f>
        <v>26975168.5</v>
      </c>
      <c r="F124" s="22">
        <f>SUM(F126,F128,F136,F140,F143)</f>
        <v>26010979.4</v>
      </c>
      <c r="G124" s="22">
        <f>SUM(G126,G128,G136,G140,G143)</f>
        <v>25306046.57</v>
      </c>
      <c r="H124" s="30">
        <f t="shared" si="6"/>
        <v>0.9728986433321308</v>
      </c>
    </row>
    <row r="125" spans="1:8" ht="14.25">
      <c r="A125" s="20"/>
      <c r="B125" s="20"/>
      <c r="C125" s="20"/>
      <c r="D125" s="24" t="s">
        <v>10</v>
      </c>
      <c r="E125" s="17"/>
      <c r="F125" s="17"/>
      <c r="G125" s="17"/>
      <c r="H125" s="28"/>
    </row>
    <row r="126" spans="1:8" ht="20.25" customHeight="1">
      <c r="A126" s="20"/>
      <c r="B126" s="20">
        <v>1</v>
      </c>
      <c r="C126" s="20"/>
      <c r="D126" s="29" t="s">
        <v>96</v>
      </c>
      <c r="E126" s="17">
        <f>E127</f>
        <v>2632432.8</v>
      </c>
      <c r="F126" s="17">
        <f>F127</f>
        <v>1941271.6</v>
      </c>
      <c r="G126" s="17">
        <f>G127</f>
        <v>1903623.45</v>
      </c>
      <c r="H126" s="28">
        <f aca="true" t="shared" si="7" ref="H126:H145">G126/F126</f>
        <v>0.9806064488863897</v>
      </c>
    </row>
    <row r="127" spans="1:8" ht="20.25" customHeight="1">
      <c r="A127" s="20"/>
      <c r="B127" s="20"/>
      <c r="C127" s="20">
        <v>1</v>
      </c>
      <c r="D127" s="29" t="s">
        <v>96</v>
      </c>
      <c r="E127" s="17">
        <v>2632432.8</v>
      </c>
      <c r="F127" s="17">
        <v>1941271.6</v>
      </c>
      <c r="G127" s="17">
        <v>1903623.45</v>
      </c>
      <c r="H127" s="28">
        <f t="shared" si="7"/>
        <v>0.9806064488863897</v>
      </c>
    </row>
    <row r="128" spans="1:8" ht="20.25" customHeight="1">
      <c r="A128" s="20"/>
      <c r="B128" s="20">
        <v>2</v>
      </c>
      <c r="C128" s="20"/>
      <c r="D128" s="29" t="s">
        <v>97</v>
      </c>
      <c r="E128" s="17">
        <f>SUM(E129:E135)</f>
        <v>13564791.9</v>
      </c>
      <c r="F128" s="17">
        <f>SUM(F129:F135)</f>
        <v>13342873</v>
      </c>
      <c r="G128" s="17">
        <f>SUM(G129:G135)</f>
        <v>12983665.8</v>
      </c>
      <c r="H128" s="28">
        <f t="shared" si="7"/>
        <v>0.9730787215017336</v>
      </c>
    </row>
    <row r="129" spans="1:8" ht="20.25" customHeight="1">
      <c r="A129" s="20"/>
      <c r="B129" s="20"/>
      <c r="C129" s="20">
        <v>1</v>
      </c>
      <c r="D129" s="24" t="s">
        <v>98</v>
      </c>
      <c r="E129" s="17">
        <v>1531120.9</v>
      </c>
      <c r="F129" s="17">
        <v>1532981.9</v>
      </c>
      <c r="G129" s="17">
        <v>1527757.1</v>
      </c>
      <c r="H129" s="28">
        <f t="shared" si="7"/>
        <v>0.9965917405808902</v>
      </c>
    </row>
    <row r="130" spans="1:8" ht="20.25" customHeight="1">
      <c r="A130" s="20"/>
      <c r="B130" s="20"/>
      <c r="C130" s="20">
        <v>2</v>
      </c>
      <c r="D130" s="24" t="s">
        <v>99</v>
      </c>
      <c r="E130" s="17">
        <v>2229238.2</v>
      </c>
      <c r="F130" s="17">
        <v>2219138.2</v>
      </c>
      <c r="G130" s="17">
        <v>2200680.79</v>
      </c>
      <c r="H130" s="28">
        <f t="shared" si="7"/>
        <v>0.9916826225604155</v>
      </c>
    </row>
    <row r="131" spans="1:8" ht="20.25" customHeight="1">
      <c r="A131" s="20"/>
      <c r="B131" s="20"/>
      <c r="C131" s="20">
        <v>3</v>
      </c>
      <c r="D131" s="24" t="s">
        <v>100</v>
      </c>
      <c r="E131" s="17">
        <v>372835.8</v>
      </c>
      <c r="F131" s="17">
        <v>371936.6</v>
      </c>
      <c r="G131" s="17">
        <v>370727.34</v>
      </c>
      <c r="H131" s="28">
        <f t="shared" si="7"/>
        <v>0.9967487469638644</v>
      </c>
    </row>
    <row r="132" spans="1:8" ht="20.25" customHeight="1">
      <c r="A132" s="20"/>
      <c r="B132" s="20"/>
      <c r="C132" s="20">
        <v>4</v>
      </c>
      <c r="D132" s="24" t="s">
        <v>101</v>
      </c>
      <c r="E132" s="17">
        <v>807975.1</v>
      </c>
      <c r="F132" s="17">
        <v>807975.1</v>
      </c>
      <c r="G132" s="17">
        <v>807975.1</v>
      </c>
      <c r="H132" s="28">
        <f t="shared" si="7"/>
        <v>1</v>
      </c>
    </row>
    <row r="133" spans="1:8" ht="20.25" customHeight="1">
      <c r="A133" s="20"/>
      <c r="B133" s="20"/>
      <c r="C133" s="20">
        <v>5</v>
      </c>
      <c r="D133" s="24" t="s">
        <v>102</v>
      </c>
      <c r="E133" s="17">
        <v>7616799.6</v>
      </c>
      <c r="F133" s="17">
        <v>7404018.9</v>
      </c>
      <c r="G133" s="17">
        <v>7200290.95</v>
      </c>
      <c r="H133" s="28">
        <f t="shared" si="7"/>
        <v>0.9724841396609617</v>
      </c>
    </row>
    <row r="134" spans="1:8" ht="20.25" customHeight="1">
      <c r="A134" s="20"/>
      <c r="B134" s="20"/>
      <c r="C134" s="20">
        <v>6</v>
      </c>
      <c r="D134" s="24" t="s">
        <v>103</v>
      </c>
      <c r="E134" s="17">
        <v>611052</v>
      </c>
      <c r="F134" s="17">
        <v>611052</v>
      </c>
      <c r="G134" s="17">
        <v>604516.93</v>
      </c>
      <c r="H134" s="28">
        <f t="shared" si="7"/>
        <v>0.9893052146134863</v>
      </c>
    </row>
    <row r="135" spans="1:8" ht="36.75" customHeight="1">
      <c r="A135" s="20"/>
      <c r="B135" s="20"/>
      <c r="C135" s="20">
        <v>7</v>
      </c>
      <c r="D135" s="35" t="s">
        <v>104</v>
      </c>
      <c r="E135" s="17">
        <v>395770.3</v>
      </c>
      <c r="F135" s="17">
        <v>395770.3</v>
      </c>
      <c r="G135" s="17">
        <v>271717.59</v>
      </c>
      <c r="H135" s="28">
        <f t="shared" si="7"/>
        <v>0.6865537661618369</v>
      </c>
    </row>
    <row r="136" spans="1:8" ht="30" customHeight="1">
      <c r="A136" s="20"/>
      <c r="B136" s="20">
        <v>3</v>
      </c>
      <c r="C136" s="20"/>
      <c r="D136" s="29" t="s">
        <v>105</v>
      </c>
      <c r="E136" s="17">
        <f>SUM(E137:E139)</f>
        <v>8582340.9</v>
      </c>
      <c r="F136" s="17">
        <f>SUM(F137:F139)</f>
        <v>8579739.8</v>
      </c>
      <c r="G136" s="17">
        <f>SUM(G137:G139)</f>
        <v>8489443.49</v>
      </c>
      <c r="H136" s="28">
        <f t="shared" si="7"/>
        <v>0.9894756353799913</v>
      </c>
    </row>
    <row r="137" spans="1:8" ht="19.5" customHeight="1">
      <c r="A137" s="20"/>
      <c r="B137" s="20"/>
      <c r="C137" s="20">
        <v>1</v>
      </c>
      <c r="D137" s="24" t="s">
        <v>106</v>
      </c>
      <c r="E137" s="17">
        <v>6957946.2</v>
      </c>
      <c r="F137" s="17">
        <v>6957946.2</v>
      </c>
      <c r="G137" s="17">
        <v>6913948.09</v>
      </c>
      <c r="H137" s="28">
        <f t="shared" si="7"/>
        <v>0.9936765665132622</v>
      </c>
    </row>
    <row r="138" spans="1:8" ht="19.5" customHeight="1">
      <c r="A138" s="20"/>
      <c r="B138" s="20"/>
      <c r="C138" s="20">
        <v>2</v>
      </c>
      <c r="D138" s="24" t="s">
        <v>107</v>
      </c>
      <c r="E138" s="17">
        <v>962247.1</v>
      </c>
      <c r="F138" s="17">
        <v>959646</v>
      </c>
      <c r="G138" s="17">
        <v>953432.1</v>
      </c>
      <c r="H138" s="28">
        <f t="shared" si="7"/>
        <v>0.9935247997699151</v>
      </c>
    </row>
    <row r="139" spans="1:8" ht="19.5" customHeight="1">
      <c r="A139" s="20"/>
      <c r="B139" s="20"/>
      <c r="C139" s="20">
        <v>3</v>
      </c>
      <c r="D139" s="24" t="s">
        <v>108</v>
      </c>
      <c r="E139" s="17">
        <v>662147.6</v>
      </c>
      <c r="F139" s="17">
        <v>662147.6</v>
      </c>
      <c r="G139" s="17">
        <v>622063.3</v>
      </c>
      <c r="H139" s="28">
        <f t="shared" si="7"/>
        <v>0.939463195215085</v>
      </c>
    </row>
    <row r="140" spans="1:8" ht="27">
      <c r="A140" s="20"/>
      <c r="B140" s="20">
        <v>4</v>
      </c>
      <c r="C140" s="20"/>
      <c r="D140" s="29" t="s">
        <v>109</v>
      </c>
      <c r="E140" s="17">
        <f>SUM(E141:E142)</f>
        <v>1343311.2</v>
      </c>
      <c r="F140" s="17">
        <f>SUM(F141:F142)</f>
        <v>1278403.3</v>
      </c>
      <c r="G140" s="17">
        <f>SUM(G141:G142)</f>
        <v>1069815.77</v>
      </c>
      <c r="H140" s="28">
        <f t="shared" si="7"/>
        <v>0.8368374596655062</v>
      </c>
    </row>
    <row r="141" spans="1:8" ht="20.25" customHeight="1">
      <c r="A141" s="20"/>
      <c r="B141" s="20"/>
      <c r="C141" s="20">
        <v>1</v>
      </c>
      <c r="D141" s="24" t="s">
        <v>110</v>
      </c>
      <c r="E141" s="17">
        <v>1032922.7</v>
      </c>
      <c r="F141" s="17">
        <v>996014.8</v>
      </c>
      <c r="G141" s="17">
        <v>924529.52</v>
      </c>
      <c r="H141" s="28">
        <f t="shared" si="7"/>
        <v>0.9282286970032975</v>
      </c>
    </row>
    <row r="142" spans="1:8" ht="30.75" customHeight="1">
      <c r="A142" s="20"/>
      <c r="B142" s="20"/>
      <c r="C142" s="20">
        <v>2</v>
      </c>
      <c r="D142" s="35" t="s">
        <v>111</v>
      </c>
      <c r="E142" s="17">
        <v>310388.5</v>
      </c>
      <c r="F142" s="17">
        <v>282388.5</v>
      </c>
      <c r="G142" s="17">
        <v>145286.25</v>
      </c>
      <c r="H142" s="28">
        <f t="shared" si="7"/>
        <v>0.5144906750806071</v>
      </c>
    </row>
    <row r="143" spans="1:8" ht="33" customHeight="1">
      <c r="A143" s="20"/>
      <c r="B143" s="20">
        <v>6</v>
      </c>
      <c r="C143" s="31"/>
      <c r="D143" s="29" t="s">
        <v>112</v>
      </c>
      <c r="E143" s="17">
        <f>E144</f>
        <v>852291.7</v>
      </c>
      <c r="F143" s="17">
        <f>F144</f>
        <v>868691.7</v>
      </c>
      <c r="G143" s="17">
        <f>G144</f>
        <v>859498.06</v>
      </c>
      <c r="H143" s="28">
        <f t="shared" si="7"/>
        <v>0.9894166825814038</v>
      </c>
    </row>
    <row r="144" spans="1:8" ht="33" customHeight="1">
      <c r="A144" s="20"/>
      <c r="B144" s="20"/>
      <c r="C144" s="31">
        <v>1</v>
      </c>
      <c r="D144" s="29" t="s">
        <v>112</v>
      </c>
      <c r="E144" s="17">
        <v>852291.7</v>
      </c>
      <c r="F144" s="17">
        <v>868691.7</v>
      </c>
      <c r="G144" s="17">
        <v>859498.06</v>
      </c>
      <c r="H144" s="28">
        <f t="shared" si="7"/>
        <v>0.9894166825814038</v>
      </c>
    </row>
    <row r="145" spans="1:8" ht="14.25">
      <c r="A145" s="20">
        <v>9</v>
      </c>
      <c r="B145" s="20"/>
      <c r="C145" s="14"/>
      <c r="D145" s="36" t="s">
        <v>113</v>
      </c>
      <c r="E145" s="22">
        <f>SUM(E147,E150,E153,E156,E159,E162,E164,)</f>
        <v>127158715.19999999</v>
      </c>
      <c r="F145" s="22">
        <f>SUM(F147,F150,F153,F156,F159,F162,F164,)</f>
        <v>124565153.4</v>
      </c>
      <c r="G145" s="22">
        <f>SUM(G147,G150,G153,G156,G159,G162,G164,)</f>
        <v>121626539.45000002</v>
      </c>
      <c r="H145" s="30">
        <f t="shared" si="7"/>
        <v>0.9764090207430356</v>
      </c>
    </row>
    <row r="146" spans="1:8" ht="14.25">
      <c r="A146" s="20"/>
      <c r="B146" s="20"/>
      <c r="C146" s="14"/>
      <c r="D146" s="24" t="s">
        <v>10</v>
      </c>
      <c r="E146" s="22"/>
      <c r="F146" s="22"/>
      <c r="G146" s="22"/>
      <c r="H146" s="30"/>
    </row>
    <row r="147" spans="1:8" ht="31.5" customHeight="1">
      <c r="A147" s="20"/>
      <c r="B147" s="20">
        <v>1</v>
      </c>
      <c r="C147" s="31"/>
      <c r="D147" s="26" t="s">
        <v>114</v>
      </c>
      <c r="E147" s="17">
        <f>E148+E149</f>
        <v>29134439.8</v>
      </c>
      <c r="F147" s="17">
        <f>F148+F149</f>
        <v>28917513.9</v>
      </c>
      <c r="G147" s="17">
        <f>G148+G149</f>
        <v>28892918.5</v>
      </c>
      <c r="H147" s="28">
        <f aca="true" t="shared" si="8" ref="H147:H166">G147/F147</f>
        <v>0.9991494635366978</v>
      </c>
    </row>
    <row r="148" spans="1:8" ht="21.75" customHeight="1">
      <c r="A148" s="20"/>
      <c r="B148" s="20"/>
      <c r="C148" s="31">
        <v>1</v>
      </c>
      <c r="D148" s="26" t="s">
        <v>115</v>
      </c>
      <c r="E148" s="33">
        <v>796136.3</v>
      </c>
      <c r="F148" s="33">
        <v>779699.4</v>
      </c>
      <c r="G148" s="33">
        <v>778808.4</v>
      </c>
      <c r="H148" s="28">
        <f t="shared" si="8"/>
        <v>0.9988572519101592</v>
      </c>
    </row>
    <row r="149" spans="1:8" ht="21.75" customHeight="1">
      <c r="A149" s="20"/>
      <c r="B149" s="20"/>
      <c r="C149" s="31">
        <v>2</v>
      </c>
      <c r="D149" s="26" t="s">
        <v>116</v>
      </c>
      <c r="E149" s="33">
        <v>28338303.5</v>
      </c>
      <c r="F149" s="33">
        <v>28137814.5</v>
      </c>
      <c r="G149" s="33">
        <v>28114110.1</v>
      </c>
      <c r="H149" s="28">
        <f t="shared" si="8"/>
        <v>0.9991575607266869</v>
      </c>
    </row>
    <row r="150" spans="1:8" ht="21.75" customHeight="1">
      <c r="A150" s="20"/>
      <c r="B150" s="20">
        <v>2</v>
      </c>
      <c r="C150" s="31"/>
      <c r="D150" s="26" t="s">
        <v>117</v>
      </c>
      <c r="E150" s="17">
        <f>SUM(E151:E152)</f>
        <v>53526791</v>
      </c>
      <c r="F150" s="17">
        <f>SUM(F151:F152)</f>
        <v>53402253.5</v>
      </c>
      <c r="G150" s="17">
        <f>SUM(G151:G152)</f>
        <v>53223432.129999995</v>
      </c>
      <c r="H150" s="28">
        <f t="shared" si="8"/>
        <v>0.9966514265170475</v>
      </c>
    </row>
    <row r="151" spans="1:8" ht="21.75" customHeight="1">
      <c r="A151" s="20"/>
      <c r="B151" s="20"/>
      <c r="C151" s="31">
        <v>1</v>
      </c>
      <c r="D151" s="26" t="s">
        <v>118</v>
      </c>
      <c r="E151" s="33">
        <v>38811887.6</v>
      </c>
      <c r="F151" s="33">
        <v>38660837.8</v>
      </c>
      <c r="G151" s="33">
        <v>38623386.16</v>
      </c>
      <c r="H151" s="28">
        <f t="shared" si="8"/>
        <v>0.9990312770718073</v>
      </c>
    </row>
    <row r="152" spans="1:8" ht="21.75" customHeight="1">
      <c r="A152" s="20"/>
      <c r="B152" s="20"/>
      <c r="C152" s="31">
        <v>2</v>
      </c>
      <c r="D152" s="26" t="s">
        <v>119</v>
      </c>
      <c r="E152" s="33">
        <v>14714903.4</v>
      </c>
      <c r="F152" s="33">
        <v>14741415.7</v>
      </c>
      <c r="G152" s="33">
        <v>14600045.97</v>
      </c>
      <c r="H152" s="28">
        <f t="shared" si="8"/>
        <v>0.9904100302930879</v>
      </c>
    </row>
    <row r="153" spans="1:8" ht="44.25" customHeight="1">
      <c r="A153" s="20"/>
      <c r="B153" s="20">
        <v>3</v>
      </c>
      <c r="C153" s="31"/>
      <c r="D153" s="26" t="s">
        <v>120</v>
      </c>
      <c r="E153" s="17">
        <f>SUM(E154:E155)</f>
        <v>10619426.1</v>
      </c>
      <c r="F153" s="17">
        <f>SUM(F154:F155)</f>
        <v>10140667.8</v>
      </c>
      <c r="G153" s="17">
        <f>SUM(G154:G155)</f>
        <v>9953170.71</v>
      </c>
      <c r="H153" s="28">
        <f t="shared" si="8"/>
        <v>0.9815103804110415</v>
      </c>
    </row>
    <row r="154" spans="1:8" ht="33.75" customHeight="1">
      <c r="A154" s="20"/>
      <c r="B154" s="20"/>
      <c r="C154" s="31">
        <v>1</v>
      </c>
      <c r="D154" s="26" t="s">
        <v>121</v>
      </c>
      <c r="E154" s="33">
        <v>2660918</v>
      </c>
      <c r="F154" s="33">
        <v>2590186.8</v>
      </c>
      <c r="G154" s="33">
        <v>2559017.35</v>
      </c>
      <c r="H154" s="28">
        <f t="shared" si="8"/>
        <v>0.9879663312314001</v>
      </c>
    </row>
    <row r="155" spans="1:8" ht="20.25" customHeight="1">
      <c r="A155" s="20"/>
      <c r="B155" s="20"/>
      <c r="C155" s="31">
        <v>2</v>
      </c>
      <c r="D155" s="26" t="s">
        <v>122</v>
      </c>
      <c r="E155" s="33">
        <v>7958508.1</v>
      </c>
      <c r="F155" s="33">
        <v>7550481</v>
      </c>
      <c r="G155" s="33">
        <v>7394153.36</v>
      </c>
      <c r="H155" s="28">
        <f t="shared" si="8"/>
        <v>0.9792956713618642</v>
      </c>
    </row>
    <row r="156" spans="1:8" ht="20.25" customHeight="1">
      <c r="A156" s="20"/>
      <c r="B156" s="20">
        <v>4</v>
      </c>
      <c r="C156" s="31"/>
      <c r="D156" s="26" t="s">
        <v>123</v>
      </c>
      <c r="E156" s="17">
        <f>SUM(E157:E158)</f>
        <v>12151993.4</v>
      </c>
      <c r="F156" s="17">
        <f>SUM(F157:F158)</f>
        <v>12024696.4</v>
      </c>
      <c r="G156" s="17">
        <f>SUM(G157:G158)</f>
        <v>11605941.790000001</v>
      </c>
      <c r="H156" s="28">
        <f t="shared" si="8"/>
        <v>0.9651754525794098</v>
      </c>
    </row>
    <row r="157" spans="1:8" ht="20.25" customHeight="1">
      <c r="A157" s="20"/>
      <c r="B157" s="20"/>
      <c r="C157" s="31">
        <v>1</v>
      </c>
      <c r="D157" s="26" t="s">
        <v>124</v>
      </c>
      <c r="E157" s="33">
        <v>11201029.3</v>
      </c>
      <c r="F157" s="33">
        <v>11103732.3</v>
      </c>
      <c r="G157" s="33">
        <v>10780480.49</v>
      </c>
      <c r="H157" s="28">
        <f t="shared" si="8"/>
        <v>0.9708880040272584</v>
      </c>
    </row>
    <row r="158" spans="1:8" ht="20.25" customHeight="1">
      <c r="A158" s="20"/>
      <c r="B158" s="20"/>
      <c r="C158" s="31">
        <v>2</v>
      </c>
      <c r="D158" s="26" t="s">
        <v>125</v>
      </c>
      <c r="E158" s="33">
        <v>950964.1</v>
      </c>
      <c r="F158" s="33">
        <v>920964.1</v>
      </c>
      <c r="G158" s="33">
        <v>825461.3</v>
      </c>
      <c r="H158" s="28">
        <f t="shared" si="8"/>
        <v>0.8963012781931458</v>
      </c>
    </row>
    <row r="159" spans="1:8" ht="14.25">
      <c r="A159" s="20"/>
      <c r="B159" s="20">
        <v>5</v>
      </c>
      <c r="C159" s="31"/>
      <c r="D159" s="26" t="s">
        <v>126</v>
      </c>
      <c r="E159" s="17">
        <f>SUM(E160:E161)</f>
        <v>5616066.3</v>
      </c>
      <c r="F159" s="17">
        <f>SUM(F160:F161)</f>
        <v>5486355.7</v>
      </c>
      <c r="G159" s="17">
        <f>SUM(G160:G161)</f>
        <v>5341039.79</v>
      </c>
      <c r="H159" s="28">
        <f t="shared" si="8"/>
        <v>0.9735132175261622</v>
      </c>
    </row>
    <row r="160" spans="1:8" ht="14.25">
      <c r="A160" s="20"/>
      <c r="B160" s="20"/>
      <c r="C160" s="31">
        <v>1</v>
      </c>
      <c r="D160" s="26" t="s">
        <v>127</v>
      </c>
      <c r="E160" s="33">
        <v>4351511.3</v>
      </c>
      <c r="F160" s="33">
        <v>4324402.7</v>
      </c>
      <c r="G160" s="33">
        <v>4300017.66</v>
      </c>
      <c r="H160" s="28">
        <f t="shared" si="8"/>
        <v>0.9943610617022323</v>
      </c>
    </row>
    <row r="161" spans="1:8" ht="22.5" customHeight="1">
      <c r="A161" s="20"/>
      <c r="B161" s="20"/>
      <c r="C161" s="31">
        <v>2</v>
      </c>
      <c r="D161" s="26" t="s">
        <v>128</v>
      </c>
      <c r="E161" s="33">
        <v>1264555</v>
      </c>
      <c r="F161" s="33">
        <v>1161953</v>
      </c>
      <c r="G161" s="33">
        <v>1041022.13</v>
      </c>
      <c r="H161" s="28">
        <f t="shared" si="8"/>
        <v>0.8959244737093497</v>
      </c>
    </row>
    <row r="162" spans="1:8" ht="32.25" customHeight="1">
      <c r="A162" s="20"/>
      <c r="B162" s="20">
        <v>6</v>
      </c>
      <c r="C162" s="31"/>
      <c r="D162" s="26" t="s">
        <v>129</v>
      </c>
      <c r="E162" s="17">
        <f>E163</f>
        <v>14991683.8</v>
      </c>
      <c r="F162" s="17">
        <f>F163</f>
        <v>13423351.3</v>
      </c>
      <c r="G162" s="17">
        <f>G163</f>
        <v>11458743.7</v>
      </c>
      <c r="H162" s="28">
        <f t="shared" si="8"/>
        <v>0.8536425400711966</v>
      </c>
    </row>
    <row r="163" spans="1:8" ht="36" customHeight="1">
      <c r="A163" s="20"/>
      <c r="B163" s="20"/>
      <c r="C163" s="31">
        <v>1</v>
      </c>
      <c r="D163" s="26" t="s">
        <v>129</v>
      </c>
      <c r="E163" s="33">
        <v>14991683.8</v>
      </c>
      <c r="F163" s="33">
        <v>13423351.3</v>
      </c>
      <c r="G163" s="33">
        <v>11458743.7</v>
      </c>
      <c r="H163" s="28">
        <f t="shared" si="8"/>
        <v>0.8536425400711966</v>
      </c>
    </row>
    <row r="164" spans="1:8" ht="30" customHeight="1">
      <c r="A164" s="20"/>
      <c r="B164" s="20">
        <v>8</v>
      </c>
      <c r="C164" s="31"/>
      <c r="D164" s="26" t="s">
        <v>130</v>
      </c>
      <c r="E164" s="17">
        <f>E165</f>
        <v>1118314.8</v>
      </c>
      <c r="F164" s="17">
        <f>F165</f>
        <v>1170314.8</v>
      </c>
      <c r="G164" s="17">
        <f>G165</f>
        <v>1151292.83</v>
      </c>
      <c r="H164" s="28">
        <f t="shared" si="8"/>
        <v>0.9837462792062444</v>
      </c>
    </row>
    <row r="165" spans="1:8" ht="34.5" customHeight="1">
      <c r="A165" s="20"/>
      <c r="B165" s="20"/>
      <c r="C165" s="31">
        <v>1</v>
      </c>
      <c r="D165" s="26" t="s">
        <v>130</v>
      </c>
      <c r="E165" s="33">
        <v>1118314.8</v>
      </c>
      <c r="F165" s="33">
        <v>1170314.8</v>
      </c>
      <c r="G165" s="33">
        <v>1151292.83</v>
      </c>
      <c r="H165" s="28">
        <f t="shared" si="8"/>
        <v>0.9837462792062444</v>
      </c>
    </row>
    <row r="166" spans="1:8" ht="27" customHeight="1">
      <c r="A166" s="20">
        <v>10</v>
      </c>
      <c r="B166" s="20"/>
      <c r="C166" s="13"/>
      <c r="D166" s="21" t="s">
        <v>131</v>
      </c>
      <c r="E166" s="22">
        <f>SUM(E168,E171,E173,E175,E177,E179,E181,E183)</f>
        <v>408681176.09999996</v>
      </c>
      <c r="F166" s="22">
        <f>SUM(F168,F171,F173,F175,F177,F179,F181,F183)</f>
        <v>424391140.66</v>
      </c>
      <c r="G166" s="22">
        <f>SUM(G168,G171,G173,G175,G177,G179,G181,G183)</f>
        <v>416625804.06</v>
      </c>
      <c r="H166" s="30">
        <f t="shared" si="8"/>
        <v>0.9817024064453287</v>
      </c>
    </row>
    <row r="167" spans="1:8" ht="14.25" customHeight="1">
      <c r="A167" s="20"/>
      <c r="B167" s="20"/>
      <c r="C167" s="20"/>
      <c r="D167" s="24" t="s">
        <v>10</v>
      </c>
      <c r="E167" s="17"/>
      <c r="F167" s="17"/>
      <c r="G167" s="17"/>
      <c r="H167" s="28"/>
    </row>
    <row r="168" spans="1:8" ht="18.75" customHeight="1">
      <c r="A168" s="20"/>
      <c r="B168" s="20">
        <v>1</v>
      </c>
      <c r="C168" s="20"/>
      <c r="D168" s="24" t="s">
        <v>132</v>
      </c>
      <c r="E168" s="17">
        <f>SUM(E169:E170)</f>
        <v>1273728</v>
      </c>
      <c r="F168" s="17">
        <f>SUM(F169:F170)</f>
        <v>1225575.5</v>
      </c>
      <c r="G168" s="17">
        <f>SUM(G169:G170)</f>
        <v>982011.3</v>
      </c>
      <c r="H168" s="28">
        <f aca="true" t="shared" si="9" ref="H168:H186">G168/F168</f>
        <v>0.801265446314813</v>
      </c>
    </row>
    <row r="169" spans="1:8" ht="18.75" customHeight="1">
      <c r="A169" s="20"/>
      <c r="B169" s="20"/>
      <c r="C169" s="20">
        <v>1</v>
      </c>
      <c r="D169" s="29" t="s">
        <v>133</v>
      </c>
      <c r="E169" s="17">
        <v>193341.6</v>
      </c>
      <c r="F169" s="17">
        <v>138652.5</v>
      </c>
      <c r="G169" s="17">
        <v>138048.4</v>
      </c>
      <c r="H169" s="28">
        <f t="shared" si="9"/>
        <v>0.9956430644957718</v>
      </c>
    </row>
    <row r="170" spans="1:8" ht="18.75" customHeight="1">
      <c r="A170" s="20"/>
      <c r="B170" s="20"/>
      <c r="C170" s="20">
        <v>2</v>
      </c>
      <c r="D170" s="29" t="s">
        <v>134</v>
      </c>
      <c r="E170" s="17">
        <v>1080386.4</v>
      </c>
      <c r="F170" s="17">
        <v>1086923</v>
      </c>
      <c r="G170" s="17">
        <v>843962.9</v>
      </c>
      <c r="H170" s="28">
        <f t="shared" si="9"/>
        <v>0.7764698143290739</v>
      </c>
    </row>
    <row r="171" spans="1:8" ht="18.75" customHeight="1">
      <c r="A171" s="20"/>
      <c r="B171" s="20">
        <v>2</v>
      </c>
      <c r="C171" s="20"/>
      <c r="D171" s="29" t="s">
        <v>135</v>
      </c>
      <c r="E171" s="17">
        <f>E172</f>
        <v>297039470.2</v>
      </c>
      <c r="F171" s="17">
        <f>F172</f>
        <v>310891200</v>
      </c>
      <c r="G171" s="17">
        <f>G172</f>
        <v>310610532.79</v>
      </c>
      <c r="H171" s="28">
        <f t="shared" si="9"/>
        <v>0.999097217257999</v>
      </c>
    </row>
    <row r="172" spans="1:8" ht="18.75" customHeight="1">
      <c r="A172" s="20"/>
      <c r="B172" s="20"/>
      <c r="C172" s="20">
        <v>1</v>
      </c>
      <c r="D172" s="29" t="s">
        <v>135</v>
      </c>
      <c r="E172" s="17">
        <v>297039470.2</v>
      </c>
      <c r="F172" s="17">
        <v>310891200</v>
      </c>
      <c r="G172" s="17">
        <v>310610532.79</v>
      </c>
      <c r="H172" s="28">
        <f t="shared" si="9"/>
        <v>0.999097217257999</v>
      </c>
    </row>
    <row r="173" spans="1:8" ht="18.75" customHeight="1">
      <c r="A173" s="20"/>
      <c r="B173" s="20">
        <v>3</v>
      </c>
      <c r="C173" s="20"/>
      <c r="D173" s="29" t="s">
        <v>136</v>
      </c>
      <c r="E173" s="17">
        <f>E174</f>
        <v>5122200</v>
      </c>
      <c r="F173" s="17">
        <f>F174</f>
        <v>4965602.6</v>
      </c>
      <c r="G173" s="17">
        <f>G174</f>
        <v>4601751.39</v>
      </c>
      <c r="H173" s="28">
        <f t="shared" si="9"/>
        <v>0.9267256687033312</v>
      </c>
    </row>
    <row r="174" spans="1:8" ht="18.75" customHeight="1">
      <c r="A174" s="20"/>
      <c r="B174" s="20"/>
      <c r="C174" s="20">
        <v>1</v>
      </c>
      <c r="D174" s="29" t="s">
        <v>136</v>
      </c>
      <c r="E174" s="17">
        <v>5122200</v>
      </c>
      <c r="F174" s="17">
        <v>4965602.6</v>
      </c>
      <c r="G174" s="17">
        <v>4601751.39</v>
      </c>
      <c r="H174" s="28">
        <f t="shared" si="9"/>
        <v>0.9267256687033312</v>
      </c>
    </row>
    <row r="175" spans="1:8" ht="18.75" customHeight="1">
      <c r="A175" s="20"/>
      <c r="B175" s="20">
        <v>4</v>
      </c>
      <c r="C175" s="20"/>
      <c r="D175" s="29" t="s">
        <v>137</v>
      </c>
      <c r="E175" s="17">
        <f>E176</f>
        <v>67023725.9</v>
      </c>
      <c r="F175" s="17">
        <f>F176</f>
        <v>64623580.8</v>
      </c>
      <c r="G175" s="17">
        <f>G176</f>
        <v>60345356.67</v>
      </c>
      <c r="H175" s="28">
        <f t="shared" si="9"/>
        <v>0.9337977859314166</v>
      </c>
    </row>
    <row r="176" spans="1:8" ht="18.75" customHeight="1">
      <c r="A176" s="20"/>
      <c r="B176" s="20"/>
      <c r="C176" s="20">
        <v>1</v>
      </c>
      <c r="D176" s="29" t="s">
        <v>137</v>
      </c>
      <c r="E176" s="17">
        <v>67023725.9</v>
      </c>
      <c r="F176" s="17">
        <v>64623580.8</v>
      </c>
      <c r="G176" s="17">
        <v>60345356.67</v>
      </c>
      <c r="H176" s="28">
        <f t="shared" si="9"/>
        <v>0.9337977859314166</v>
      </c>
    </row>
    <row r="177" spans="1:8" ht="18.75" customHeight="1">
      <c r="A177" s="20"/>
      <c r="B177" s="20">
        <v>5</v>
      </c>
      <c r="C177" s="20"/>
      <c r="D177" s="29" t="s">
        <v>138</v>
      </c>
      <c r="E177" s="17">
        <f>E178</f>
        <v>1627449.5</v>
      </c>
      <c r="F177" s="17">
        <f>F178</f>
        <v>716115.7</v>
      </c>
      <c r="G177" s="17">
        <f>G178</f>
        <v>443409.17</v>
      </c>
      <c r="H177" s="28">
        <f t="shared" si="9"/>
        <v>0.6191864945846042</v>
      </c>
    </row>
    <row r="178" spans="1:8" ht="18.75" customHeight="1">
      <c r="A178" s="20"/>
      <c r="B178" s="20"/>
      <c r="C178" s="20">
        <v>1</v>
      </c>
      <c r="D178" s="29" t="s">
        <v>138</v>
      </c>
      <c r="E178" s="17">
        <v>1627449.5</v>
      </c>
      <c r="F178" s="17">
        <v>716115.7</v>
      </c>
      <c r="G178" s="17">
        <v>443409.17</v>
      </c>
      <c r="H178" s="28">
        <f t="shared" si="9"/>
        <v>0.6191864945846042</v>
      </c>
    </row>
    <row r="179" spans="1:8" ht="18.75" customHeight="1">
      <c r="A179" s="20"/>
      <c r="B179" s="20">
        <v>6</v>
      </c>
      <c r="C179" s="20"/>
      <c r="D179" s="29" t="s">
        <v>139</v>
      </c>
      <c r="E179" s="17">
        <f>E180</f>
        <v>500000</v>
      </c>
      <c r="F179" s="17">
        <f>F180</f>
        <v>500000</v>
      </c>
      <c r="G179" s="17">
        <f>G180</f>
        <v>500000</v>
      </c>
      <c r="H179" s="28">
        <f t="shared" si="9"/>
        <v>1</v>
      </c>
    </row>
    <row r="180" spans="1:8" ht="18.75" customHeight="1">
      <c r="A180" s="20"/>
      <c r="B180" s="20"/>
      <c r="C180" s="20">
        <v>1</v>
      </c>
      <c r="D180" s="29" t="s">
        <v>139</v>
      </c>
      <c r="E180" s="17">
        <v>500000</v>
      </c>
      <c r="F180" s="17">
        <v>500000</v>
      </c>
      <c r="G180" s="17">
        <v>500000</v>
      </c>
      <c r="H180" s="28">
        <f t="shared" si="9"/>
        <v>1</v>
      </c>
    </row>
    <row r="181" spans="1:8" ht="31.5" customHeight="1">
      <c r="A181" s="20"/>
      <c r="B181" s="20">
        <v>7</v>
      </c>
      <c r="C181" s="20"/>
      <c r="D181" s="29" t="s">
        <v>140</v>
      </c>
      <c r="E181" s="17">
        <f>E182</f>
        <v>13268248.1</v>
      </c>
      <c r="F181" s="17">
        <f>F182</f>
        <v>12716717</v>
      </c>
      <c r="G181" s="17">
        <f>G182</f>
        <v>12471052.28</v>
      </c>
      <c r="H181" s="28">
        <f t="shared" si="9"/>
        <v>0.9806817498572941</v>
      </c>
    </row>
    <row r="182" spans="1:8" ht="36" customHeight="1">
      <c r="A182" s="20"/>
      <c r="B182" s="20"/>
      <c r="C182" s="20">
        <v>1</v>
      </c>
      <c r="D182" s="29" t="s">
        <v>140</v>
      </c>
      <c r="E182" s="17">
        <v>13268248.1</v>
      </c>
      <c r="F182" s="17">
        <v>12716717</v>
      </c>
      <c r="G182" s="17">
        <v>12471052.28</v>
      </c>
      <c r="H182" s="28">
        <f t="shared" si="9"/>
        <v>0.9806817498572941</v>
      </c>
    </row>
    <row r="183" spans="1:8" ht="34.5" customHeight="1">
      <c r="A183" s="20"/>
      <c r="B183" s="20">
        <v>9</v>
      </c>
      <c r="C183" s="20"/>
      <c r="D183" s="29" t="s">
        <v>141</v>
      </c>
      <c r="E183" s="17">
        <f>SUM(E184:E185)</f>
        <v>22826354.4</v>
      </c>
      <c r="F183" s="17">
        <f>SUM(F184:F185)</f>
        <v>28752349.06</v>
      </c>
      <c r="G183" s="17">
        <f>SUM(G184:G185)</f>
        <v>26671690.459999997</v>
      </c>
      <c r="H183" s="28">
        <f t="shared" si="9"/>
        <v>0.9276351787585038</v>
      </c>
    </row>
    <row r="184" spans="1:8" ht="40.5" customHeight="1">
      <c r="A184" s="20"/>
      <c r="B184" s="20"/>
      <c r="C184" s="20">
        <v>1</v>
      </c>
      <c r="D184" s="29" t="s">
        <v>141</v>
      </c>
      <c r="E184" s="17">
        <v>7079505.6</v>
      </c>
      <c r="F184" s="17">
        <v>6925153</v>
      </c>
      <c r="G184" s="17">
        <v>5766539.88</v>
      </c>
      <c r="H184" s="28">
        <f t="shared" si="9"/>
        <v>0.8326949426243724</v>
      </c>
    </row>
    <row r="185" spans="1:8" ht="48.75" customHeight="1">
      <c r="A185" s="20"/>
      <c r="B185" s="20"/>
      <c r="C185" s="20">
        <v>2</v>
      </c>
      <c r="D185" s="29" t="s">
        <v>142</v>
      </c>
      <c r="E185" s="17">
        <v>15746848.8</v>
      </c>
      <c r="F185" s="17">
        <v>21827196.06</v>
      </c>
      <c r="G185" s="17">
        <v>20905150.58</v>
      </c>
      <c r="H185" s="28">
        <f t="shared" si="9"/>
        <v>0.9577570349638395</v>
      </c>
    </row>
    <row r="186" spans="1:8" ht="40.5" customHeight="1">
      <c r="A186" s="20">
        <v>11</v>
      </c>
      <c r="B186" s="20"/>
      <c r="C186" s="13"/>
      <c r="D186" s="21" t="s">
        <v>143</v>
      </c>
      <c r="E186" s="22">
        <f>E188</f>
        <v>25074440</v>
      </c>
      <c r="F186" s="22">
        <f>F188</f>
        <v>37119518.69</v>
      </c>
      <c r="G186" s="22">
        <f>G188</f>
        <v>34310029</v>
      </c>
      <c r="H186" s="30">
        <f t="shared" si="9"/>
        <v>0.9243123351500547</v>
      </c>
    </row>
    <row r="187" spans="1:8" ht="14.25">
      <c r="A187" s="20"/>
      <c r="B187" s="20"/>
      <c r="C187" s="20"/>
      <c r="D187" s="24" t="s">
        <v>10</v>
      </c>
      <c r="E187" s="17"/>
      <c r="F187" s="17"/>
      <c r="G187" s="17"/>
      <c r="H187" s="28"/>
    </row>
    <row r="188" spans="1:8" ht="30.75" customHeight="1">
      <c r="A188" s="20"/>
      <c r="B188" s="20">
        <v>1</v>
      </c>
      <c r="C188" s="20"/>
      <c r="D188" s="29" t="s">
        <v>144</v>
      </c>
      <c r="E188" s="17">
        <f>E189</f>
        <v>25074440</v>
      </c>
      <c r="F188" s="17">
        <f>F189</f>
        <v>37119518.69</v>
      </c>
      <c r="G188" s="17">
        <f>G189</f>
        <v>34310029</v>
      </c>
      <c r="H188" s="28">
        <f>G188/F188</f>
        <v>0.9243123351500547</v>
      </c>
    </row>
    <row r="189" spans="1:8" ht="28.5" customHeight="1">
      <c r="A189" s="37"/>
      <c r="B189" s="37"/>
      <c r="C189" s="37">
        <v>1</v>
      </c>
      <c r="D189" s="38" t="s">
        <v>145</v>
      </c>
      <c r="E189" s="39">
        <v>25074440</v>
      </c>
      <c r="F189" s="39">
        <v>37119518.69</v>
      </c>
      <c r="G189" s="39">
        <v>34310029</v>
      </c>
      <c r="H189" s="40">
        <f>G189/F189</f>
        <v>0.9243123351500547</v>
      </c>
    </row>
    <row r="190" ht="13.5">
      <c r="D190" s="1"/>
    </row>
    <row r="191" ht="13.5">
      <c r="D191" s="1"/>
    </row>
    <row r="192" ht="13.5">
      <c r="D192" s="1"/>
    </row>
    <row r="193" spans="4:6" ht="13.5">
      <c r="D193" s="1"/>
      <c r="F193" s="1"/>
    </row>
    <row r="194" spans="1:8" ht="30.75" customHeight="1">
      <c r="A194" s="41" t="s">
        <v>146</v>
      </c>
      <c r="B194" s="41"/>
      <c r="C194" s="41"/>
      <c r="D194" s="41"/>
      <c r="E194" s="41"/>
      <c r="F194" s="41"/>
      <c r="G194" s="41"/>
      <c r="H194" s="41"/>
    </row>
    <row r="195" spans="1:8" ht="21" customHeight="1">
      <c r="A195" s="41" t="s">
        <v>147</v>
      </c>
      <c r="B195" s="41"/>
      <c r="C195" s="41"/>
      <c r="D195" s="41"/>
      <c r="E195" s="41"/>
      <c r="F195" s="41"/>
      <c r="G195" s="41"/>
      <c r="H195" s="41"/>
    </row>
    <row r="196" ht="13.5">
      <c r="D196" s="1"/>
    </row>
    <row r="197" ht="13.5">
      <c r="D197" s="1"/>
    </row>
    <row r="198" ht="13.5">
      <c r="D198" s="1"/>
    </row>
    <row r="199" ht="13.5">
      <c r="D199" s="1"/>
    </row>
    <row r="200" ht="13.5">
      <c r="D200" s="1"/>
    </row>
    <row r="201" ht="13.5">
      <c r="D201" s="1"/>
    </row>
    <row r="202" ht="13.5">
      <c r="D202" s="1"/>
    </row>
    <row r="203" ht="13.5">
      <c r="D203" s="1"/>
    </row>
    <row r="204" ht="13.5">
      <c r="D204" s="1"/>
    </row>
    <row r="205" ht="13.5">
      <c r="D205" s="1"/>
    </row>
    <row r="206" ht="13.5">
      <c r="D206" s="1"/>
    </row>
    <row r="207" ht="13.5">
      <c r="D207" s="1"/>
    </row>
    <row r="208" ht="13.5">
      <c r="D208" s="1"/>
    </row>
    <row r="209" ht="13.5">
      <c r="D209" s="1"/>
    </row>
    <row r="210" ht="13.5">
      <c r="D210" s="1"/>
    </row>
    <row r="211" ht="13.5">
      <c r="D211" s="1"/>
    </row>
    <row r="212" ht="13.5">
      <c r="D212" s="1"/>
    </row>
    <row r="213" ht="13.5">
      <c r="D213" s="1"/>
    </row>
    <row r="214" ht="13.5">
      <c r="D214" s="1"/>
    </row>
    <row r="215" ht="13.5">
      <c r="D215" s="1"/>
    </row>
    <row r="216" ht="13.5">
      <c r="D216" s="1"/>
    </row>
    <row r="217" ht="13.5">
      <c r="D217" s="1"/>
    </row>
    <row r="218" ht="13.5">
      <c r="D218" s="1"/>
    </row>
    <row r="219" ht="13.5">
      <c r="D219" s="1"/>
    </row>
    <row r="220" ht="13.5">
      <c r="D220" s="1"/>
    </row>
    <row r="221" ht="13.5">
      <c r="D221" s="1"/>
    </row>
    <row r="222" ht="13.5">
      <c r="D222" s="1"/>
    </row>
    <row r="223" ht="13.5">
      <c r="D223" s="1"/>
    </row>
    <row r="224" ht="13.5">
      <c r="D224" s="1"/>
    </row>
    <row r="225" ht="13.5">
      <c r="D225" s="1"/>
    </row>
    <row r="226" ht="13.5">
      <c r="D226" s="1"/>
    </row>
    <row r="227" ht="13.5">
      <c r="D227" s="1"/>
    </row>
    <row r="228" ht="13.5">
      <c r="D228" s="1"/>
    </row>
    <row r="229" ht="13.5">
      <c r="D229" s="1"/>
    </row>
    <row r="230" ht="13.5">
      <c r="D230" s="1"/>
    </row>
    <row r="231" ht="13.5">
      <c r="D231" s="1"/>
    </row>
    <row r="232" ht="13.5">
      <c r="D232" s="1"/>
    </row>
    <row r="233" ht="13.5">
      <c r="D233" s="1"/>
    </row>
    <row r="234" ht="13.5">
      <c r="D234" s="1"/>
    </row>
    <row r="235" ht="13.5">
      <c r="D235" s="1"/>
    </row>
    <row r="236" ht="13.5">
      <c r="D236" s="1"/>
    </row>
    <row r="237" ht="13.5">
      <c r="D237" s="1"/>
    </row>
    <row r="238" ht="13.5">
      <c r="D238" s="1"/>
    </row>
    <row r="239" ht="13.5">
      <c r="D239" s="1"/>
    </row>
    <row r="240" ht="13.5">
      <c r="D240" s="1"/>
    </row>
    <row r="241" ht="13.5">
      <c r="D241" s="1"/>
    </row>
    <row r="242" ht="13.5">
      <c r="D242" s="1"/>
    </row>
    <row r="243" ht="13.5">
      <c r="D243" s="1"/>
    </row>
    <row r="244" ht="13.5">
      <c r="D244" s="1"/>
    </row>
    <row r="245" ht="13.5">
      <c r="D245" s="1"/>
    </row>
    <row r="246" ht="13.5">
      <c r="D246" s="1"/>
    </row>
    <row r="247" ht="13.5">
      <c r="D247" s="1"/>
    </row>
    <row r="248" ht="13.5">
      <c r="D248" s="1"/>
    </row>
    <row r="249" ht="13.5">
      <c r="D249" s="1"/>
    </row>
    <row r="250" ht="13.5">
      <c r="D250" s="1"/>
    </row>
    <row r="251" ht="13.5">
      <c r="D251" s="1"/>
    </row>
    <row r="252" ht="13.5">
      <c r="D252" s="1"/>
    </row>
    <row r="253" ht="13.5">
      <c r="D253" s="1"/>
    </row>
    <row r="254" ht="13.5">
      <c r="D254" s="1"/>
    </row>
    <row r="255" ht="13.5">
      <c r="D255" s="1"/>
    </row>
    <row r="256" ht="13.5">
      <c r="D256" s="1"/>
    </row>
    <row r="257" ht="13.5">
      <c r="D257" s="1"/>
    </row>
    <row r="258" ht="13.5">
      <c r="D258" s="1"/>
    </row>
    <row r="259" ht="13.5">
      <c r="D259" s="1"/>
    </row>
    <row r="260" ht="13.5">
      <c r="D260" s="1"/>
    </row>
    <row r="261" ht="13.5">
      <c r="D261" s="1"/>
    </row>
    <row r="262" ht="13.5">
      <c r="D262" s="1"/>
    </row>
  </sheetData>
  <sheetProtection/>
  <mergeCells count="6">
    <mergeCell ref="A194:H194"/>
    <mergeCell ref="A195:H195"/>
    <mergeCell ref="A3:H3"/>
    <mergeCell ref="A2:H2"/>
    <mergeCell ref="A4:H4"/>
    <mergeCell ref="A5:H5"/>
  </mergeCells>
  <printOptions/>
  <pageMargins left="0.3" right="0.15" top="0.4" bottom="0.5" header="0.21" footer="0.16"/>
  <pageSetup firstPageNumber="431" useFirstPageNumber="1" horizontalDpi="300" verticalDpi="300" orientation="portrait" paperSize="9" scale="83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2019-05-03T05:56:57Z</dcterms:created>
  <dcterms:modified xsi:type="dcterms:W3CDTF">2019-05-03T05:58:03Z</dcterms:modified>
  <cp:category/>
  <cp:version/>
  <cp:contentType/>
  <cp:contentStatus/>
</cp:coreProperties>
</file>