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economic" sheetId="1" r:id="rId1"/>
  </sheets>
  <definedNames>
    <definedName name="_xlnm.Print_Titles" localSheetId="0">'economic'!$8:$8</definedName>
  </definedNames>
  <calcPr fullCalcOnLoad="1"/>
</workbook>
</file>

<file path=xl/sharedStrings.xml><?xml version="1.0" encoding="utf-8"?>
<sst xmlns="http://schemas.openxmlformats.org/spreadsheetml/2006/main" count="106" uniqueCount="86">
  <si>
    <t>ՀԱՇՎԵՏՎՈՒԹՅՈՒՆ</t>
  </si>
  <si>
    <t>Հայաստանի Հանրապետության 2018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</si>
  <si>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</si>
  <si>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</si>
  <si>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</si>
  <si>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</si>
  <si>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</si>
  <si>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</si>
  <si>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</si>
  <si>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</si>
  <si>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կատարողական (%)</t>
  </si>
  <si>
    <t>Առաջին կիսամյակի ճշտված պլանի կատարողական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</si>
  <si>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</si>
  <si>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</si>
  <si>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</si>
  <si>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</si>
  <si>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</si>
  <si>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</si>
  <si>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</si>
  <si>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</si>
  <si>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</si>
  <si>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</si>
  <si>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</si>
  <si>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</si>
  <si>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</si>
  <si>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</si>
  <si>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</si>
  <si>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</si>
  <si>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</si>
  <si>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</si>
  <si>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</si>
  <si>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</si>
  <si>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</si>
  <si>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</si>
  <si>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</si>
  <si>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</si>
  <si>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</si>
  <si>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ֆինանսական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</si>
  <si>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</si>
  <si>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</si>
  <si>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</si>
  <si>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</si>
  <si>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</si>
  <si>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</si>
  <si>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</si>
  <si>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</si>
  <si>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</si>
  <si>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</si>
  <si>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</si>
  <si>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</si>
  <si>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</si>
  <si>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</si>
  <si>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</si>
  <si>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</si>
  <si>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Բնակարանային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</si>
  <si>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</si>
  <si>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</si>
  <si>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</si>
  <si>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</si>
  <si>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</si>
  <si>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</si>
  <si>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</si>
  <si>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</si>
  <si>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</si>
  <si>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</si>
  <si>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</si>
  <si>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</si>
  <si>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</si>
  <si>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</si>
  <si>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</si>
  <si>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</si>
  <si>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</si>
  <si>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</si>
  <si>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</si>
  <si>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</si>
  <si>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</si>
  <si>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</si>
  <si>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</si>
  <si>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</si>
  <si>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</si>
  <si>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ՉԱՐՏԱԴՐՎԱԾ ԱԿՏԻՎՆԵՐ</t>
  </si>
  <si>
    <t>ՀՈՂ</t>
  </si>
  <si>
    <t>ՈՉ ՖԻՆԱՆՍԱԿԱՆ ԱԿՏԻՎՆԵՐԻ ՕՏԱՐՈՒՄԻՑ ՄՈՒՏՔԵՐ</t>
  </si>
  <si>
    <t xml:space="preserve">¹ Հաստատված է «Հայաստանի Հանրապետության 2018թվականի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</si>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</sst>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_(* #,##0.0000_);_(* \(#,##0.00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2" fontId="22" fillId="0" borderId="0" xfId="43" applyNumberFormat="1" applyFont="1" applyFill="1" applyAlignment="1">
      <alignment horizontal="center" wrapText="1"/>
    </xf>
    <xf numFmtId="43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43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172" fontId="24" fillId="0" borderId="10" xfId="43" applyNumberFormat="1" applyFont="1" applyFill="1" applyBorder="1" applyAlignment="1">
      <alignment horizontal="right" wrapText="1"/>
    </xf>
    <xf numFmtId="177" fontId="24" fillId="0" borderId="10" xfId="62" applyNumberFormat="1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172" fontId="23" fillId="0" borderId="10" xfId="43" applyNumberFormat="1" applyFont="1" applyFill="1" applyBorder="1" applyAlignment="1">
      <alignment horizontal="left" wrapText="1"/>
    </xf>
    <xf numFmtId="172" fontId="23" fillId="0" borderId="10" xfId="43" applyNumberFormat="1" applyFont="1" applyFill="1" applyBorder="1" applyAlignment="1">
      <alignment horizontal="right" wrapText="1"/>
    </xf>
    <xf numFmtId="172" fontId="26" fillId="0" borderId="0" xfId="43" applyNumberFormat="1" applyFont="1" applyFill="1" applyAlignment="1">
      <alignment/>
    </xf>
    <xf numFmtId="0" fontId="23" fillId="0" borderId="10" xfId="0" applyFont="1" applyFill="1" applyBorder="1" applyAlignment="1">
      <alignment horizontal="left" wrapText="1"/>
    </xf>
    <xf numFmtId="177" fontId="23" fillId="0" borderId="10" xfId="62" applyNumberFormat="1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172" fontId="26" fillId="0" borderId="10" xfId="43" applyNumberFormat="1" applyFont="1" applyFill="1" applyBorder="1" applyAlignment="1">
      <alignment/>
    </xf>
    <xf numFmtId="177" fontId="23" fillId="0" borderId="10" xfId="62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172" fontId="23" fillId="0" borderId="0" xfId="43" applyNumberFormat="1" applyFont="1" applyFill="1" applyAlignment="1">
      <alignment/>
    </xf>
    <xf numFmtId="0" fontId="23" fillId="0" borderId="0" xfId="0" applyFont="1" applyFill="1" applyAlignment="1">
      <alignment wrapText="1"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8" sqref="A8"/>
    </sheetView>
  </sheetViews>
  <sheetFormatPr defaultColWidth="9.140625" defaultRowHeight="12.75"/>
  <cols>
    <col min="1" max="1" width="47.421875" style="25" customWidth="1"/>
    <col min="2" max="2" width="17.00390625" style="25" customWidth="1"/>
    <col min="3" max="3" width="16.8515625" style="25" bestFit="1" customWidth="1"/>
    <col min="4" max="5" width="15.57421875" style="26" bestFit="1" customWidth="1"/>
    <col min="6" max="6" width="16.28125" style="4" customWidth="1"/>
    <col min="7" max="7" width="9.00390625" style="4" customWidth="1"/>
    <col min="8" max="8" width="8.8515625" style="4" customWidth="1"/>
    <col min="9" max="16384" width="9.140625" style="4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0.2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31.5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7" ht="13.5">
      <c r="A5" s="5"/>
      <c r="B5" s="6"/>
      <c r="C5" s="6"/>
      <c r="D5" s="7"/>
      <c r="E5" s="8"/>
      <c r="F5" s="8"/>
      <c r="G5" s="8"/>
    </row>
    <row r="6" spans="1:7" ht="13.5">
      <c r="A6" s="5"/>
      <c r="B6" s="6"/>
      <c r="C6" s="6"/>
      <c r="D6" s="7"/>
      <c r="E6" s="7"/>
      <c r="F6" s="8"/>
      <c r="G6" s="8"/>
    </row>
    <row r="7" spans="1:7" ht="13.5">
      <c r="A7" s="5"/>
      <c r="B7" s="6"/>
      <c r="C7" s="6"/>
      <c r="D7" s="7"/>
      <c r="E7" s="7"/>
      <c r="F7" s="8"/>
      <c r="G7" s="8"/>
    </row>
    <row r="8" spans="1:8" s="12" customFormat="1" ht="124.5" customHeigh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0" t="s">
        <v>10</v>
      </c>
      <c r="H8" s="10" t="s">
        <v>11</v>
      </c>
    </row>
    <row r="9" spans="1:8" s="16" customFormat="1" ht="14.25" customHeight="1">
      <c r="A9" s="13" t="s">
        <v>12</v>
      </c>
      <c r="B9" s="14">
        <f>B11+B74</f>
        <v>1465200573.18</v>
      </c>
      <c r="C9" s="14">
        <f>C11+C74</f>
        <v>1513074948.9700003</v>
      </c>
      <c r="D9" s="14">
        <f>D11+D74</f>
        <v>706740200.8199999</v>
      </c>
      <c r="E9" s="14">
        <f>E11+E74</f>
        <v>738144609.81</v>
      </c>
      <c r="F9" s="14">
        <f>F11+F74</f>
        <v>610349661.31</v>
      </c>
      <c r="G9" s="15">
        <f>F9/C9</f>
        <v>0.40338362731171046</v>
      </c>
      <c r="H9" s="15">
        <f>F9/E9</f>
        <v>0.826870037657127</v>
      </c>
    </row>
    <row r="10" spans="1:8" s="19" customFormat="1" ht="13.5" customHeight="1">
      <c r="A10" s="17" t="s">
        <v>13</v>
      </c>
      <c r="B10" s="18"/>
      <c r="C10" s="18"/>
      <c r="D10" s="18"/>
      <c r="E10" s="18"/>
      <c r="F10" s="18"/>
      <c r="G10" s="18"/>
      <c r="H10" s="18"/>
    </row>
    <row r="11" spans="1:8" s="16" customFormat="1" ht="14.25" customHeight="1">
      <c r="A11" s="13" t="s">
        <v>14</v>
      </c>
      <c r="B11" s="14">
        <f>B13+B16+B24+B28+B32+B50+B66</f>
        <v>1307238838.48</v>
      </c>
      <c r="C11" s="14">
        <f>C13+C16+C24+C28+C32+C50+C66</f>
        <v>1340639723.5700002</v>
      </c>
      <c r="D11" s="14">
        <f>D13+D16+D24+D28+D32+D50+D66</f>
        <v>623552215.52</v>
      </c>
      <c r="E11" s="14">
        <f>E13+E16+E24+E28+E32+E50+E66</f>
        <v>643230796.01</v>
      </c>
      <c r="F11" s="14">
        <f>F13+F16+F24+F28+F32+F50+F66</f>
        <v>578753889.8399999</v>
      </c>
      <c r="G11" s="15">
        <f>F11/C11</f>
        <v>0.431699792020806</v>
      </c>
      <c r="H11" s="15">
        <f>F11/E11</f>
        <v>0.8997608532272486</v>
      </c>
    </row>
    <row r="12" spans="1:8" s="22" customFormat="1" ht="13.5" customHeight="1">
      <c r="A12" s="20" t="s">
        <v>13</v>
      </c>
      <c r="B12" s="18"/>
      <c r="C12" s="18"/>
      <c r="D12" s="18"/>
      <c r="E12" s="18"/>
      <c r="F12" s="18"/>
      <c r="G12" s="21"/>
      <c r="H12" s="21"/>
    </row>
    <row r="13" spans="1:8" s="16" customFormat="1" ht="18.75" customHeight="1">
      <c r="A13" s="13" t="s">
        <v>15</v>
      </c>
      <c r="B13" s="14">
        <f>B15</f>
        <v>135763676.76</v>
      </c>
      <c r="C13" s="14">
        <f>C15</f>
        <v>151547759.06</v>
      </c>
      <c r="D13" s="14">
        <f>D15</f>
        <v>61914250.9</v>
      </c>
      <c r="E13" s="14">
        <f>E15</f>
        <v>70218407.8</v>
      </c>
      <c r="F13" s="14">
        <f>F15</f>
        <v>66506768.15</v>
      </c>
      <c r="G13" s="15">
        <f>F13/C13</f>
        <v>0.4388502249226198</v>
      </c>
      <c r="H13" s="15">
        <f>F13/E13</f>
        <v>0.9471415008359104</v>
      </c>
    </row>
    <row r="14" spans="1:8" s="22" customFormat="1" ht="15.75" customHeight="1">
      <c r="A14" s="20" t="s">
        <v>13</v>
      </c>
      <c r="B14" s="18"/>
      <c r="C14" s="18"/>
      <c r="D14" s="18"/>
      <c r="E14" s="18"/>
      <c r="F14" s="18"/>
      <c r="G14" s="21"/>
      <c r="H14" s="21"/>
    </row>
    <row r="15" spans="1:8" s="22" customFormat="1" ht="27">
      <c r="A15" s="20" t="s">
        <v>16</v>
      </c>
      <c r="B15" s="18">
        <v>135763676.76</v>
      </c>
      <c r="C15" s="18">
        <v>151547759.06</v>
      </c>
      <c r="D15" s="18">
        <v>61914250.9</v>
      </c>
      <c r="E15" s="18">
        <v>70218407.8</v>
      </c>
      <c r="F15" s="18">
        <v>66506768.15</v>
      </c>
      <c r="G15" s="21">
        <f>F15/C15</f>
        <v>0.4388502249226198</v>
      </c>
      <c r="H15" s="21">
        <f>F15/E15</f>
        <v>0.9471415008359104</v>
      </c>
    </row>
    <row r="16" spans="1:8" s="22" customFormat="1" ht="32.25" customHeight="1">
      <c r="A16" s="13" t="s">
        <v>17</v>
      </c>
      <c r="B16" s="14">
        <f>B18+B19+B20+B21+B22+B23</f>
        <v>123799482.39999999</v>
      </c>
      <c r="C16" s="14">
        <f>C18+C19+C20+C21+C22+C23</f>
        <v>170781000.14</v>
      </c>
      <c r="D16" s="14">
        <f>D18+D19+D20+D21+D22+D23</f>
        <v>71712338.1</v>
      </c>
      <c r="E16" s="14">
        <f>E18+E19+E20+E21+E22+E23</f>
        <v>76655518.14</v>
      </c>
      <c r="F16" s="14">
        <f>F18+F19+F20+F21+F22+F23</f>
        <v>57677252.09</v>
      </c>
      <c r="G16" s="15">
        <f>F16/C16</f>
        <v>0.337726398385759</v>
      </c>
      <c r="H16" s="15">
        <f>F16/E16</f>
        <v>0.7524213975654174</v>
      </c>
    </row>
    <row r="17" spans="1:8" s="16" customFormat="1" ht="17.25" customHeight="1">
      <c r="A17" s="20" t="s">
        <v>13</v>
      </c>
      <c r="B17" s="18"/>
      <c r="C17" s="18"/>
      <c r="D17" s="18"/>
      <c r="E17" s="18"/>
      <c r="F17" s="18"/>
      <c r="G17" s="21"/>
      <c r="H17" s="21"/>
    </row>
    <row r="18" spans="1:8" s="22" customFormat="1" ht="16.5" customHeight="1">
      <c r="A18" s="20" t="s">
        <v>18</v>
      </c>
      <c r="B18" s="18">
        <v>10329080.5</v>
      </c>
      <c r="C18" s="18">
        <v>16824258.1</v>
      </c>
      <c r="D18" s="18">
        <v>8918058.4</v>
      </c>
      <c r="E18" s="18">
        <v>9588626.6</v>
      </c>
      <c r="F18" s="18">
        <v>7397776.66</v>
      </c>
      <c r="G18" s="21">
        <f aca="true" t="shared" si="0" ref="G18:G24">F18/C18</f>
        <v>0.4397089378936715</v>
      </c>
      <c r="H18" s="21">
        <f aca="true" t="shared" si="1" ref="H18:H24">F18/E18</f>
        <v>0.7715157726550745</v>
      </c>
    </row>
    <row r="19" spans="1:8" s="22" customFormat="1" ht="16.5" customHeight="1">
      <c r="A19" s="20" t="s">
        <v>19</v>
      </c>
      <c r="B19" s="18">
        <v>4167089.3</v>
      </c>
      <c r="C19" s="18">
        <v>4822610.68</v>
      </c>
      <c r="D19" s="18">
        <v>2054552.4</v>
      </c>
      <c r="E19" s="18">
        <v>2237021.78</v>
      </c>
      <c r="F19" s="18">
        <v>1615959.05</v>
      </c>
      <c r="G19" s="21">
        <f t="shared" si="0"/>
        <v>0.3350797228359309</v>
      </c>
      <c r="H19" s="21">
        <f t="shared" si="1"/>
        <v>0.7223707272085658</v>
      </c>
    </row>
    <row r="20" spans="1:8" s="22" customFormat="1" ht="13.5">
      <c r="A20" s="20" t="s">
        <v>20</v>
      </c>
      <c r="B20" s="18">
        <v>77542886.6</v>
      </c>
      <c r="C20" s="18">
        <v>85135778</v>
      </c>
      <c r="D20" s="18">
        <v>34785220</v>
      </c>
      <c r="E20" s="18">
        <v>38010760.4</v>
      </c>
      <c r="F20" s="18">
        <v>32500639.66</v>
      </c>
      <c r="G20" s="21">
        <f t="shared" si="0"/>
        <v>0.3817506625710286</v>
      </c>
      <c r="H20" s="21">
        <f t="shared" si="1"/>
        <v>0.8550378713286673</v>
      </c>
    </row>
    <row r="21" spans="1:8" s="22" customFormat="1" ht="13.5">
      <c r="A21" s="20" t="s">
        <v>21</v>
      </c>
      <c r="B21" s="18">
        <v>1911411.6</v>
      </c>
      <c r="C21" s="18">
        <v>2289867.9</v>
      </c>
      <c r="D21" s="18">
        <v>899594.1</v>
      </c>
      <c r="E21" s="18">
        <v>1060703.8</v>
      </c>
      <c r="F21" s="18">
        <v>472392.21</v>
      </c>
      <c r="G21" s="21">
        <f t="shared" si="0"/>
        <v>0.20629670820749094</v>
      </c>
      <c r="H21" s="21">
        <f t="shared" si="1"/>
        <v>0.4453573278421365</v>
      </c>
    </row>
    <row r="22" spans="1:8" s="22" customFormat="1" ht="30" customHeight="1">
      <c r="A22" s="20" t="s">
        <v>22</v>
      </c>
      <c r="B22" s="18">
        <v>13610600.4</v>
      </c>
      <c r="C22" s="18">
        <v>15909802.6</v>
      </c>
      <c r="D22" s="18">
        <v>5526352.6</v>
      </c>
      <c r="E22" s="18">
        <v>6400717.1</v>
      </c>
      <c r="F22" s="18">
        <v>4944798.53</v>
      </c>
      <c r="G22" s="21">
        <f t="shared" si="0"/>
        <v>0.3108020039167551</v>
      </c>
      <c r="H22" s="21">
        <f t="shared" si="1"/>
        <v>0.7725382098202717</v>
      </c>
    </row>
    <row r="23" spans="1:8" s="22" customFormat="1" ht="16.5" customHeight="1">
      <c r="A23" s="20" t="s">
        <v>23</v>
      </c>
      <c r="B23" s="18">
        <v>16238414</v>
      </c>
      <c r="C23" s="18">
        <v>45798682.86</v>
      </c>
      <c r="D23" s="18">
        <v>19528560.6</v>
      </c>
      <c r="E23" s="18">
        <v>19357688.46</v>
      </c>
      <c r="F23" s="18">
        <v>10745685.98</v>
      </c>
      <c r="G23" s="21">
        <f t="shared" si="0"/>
        <v>0.23462871220222686</v>
      </c>
      <c r="H23" s="21">
        <f t="shared" si="1"/>
        <v>0.5551120425460138</v>
      </c>
    </row>
    <row r="24" spans="1:8" s="22" customFormat="1" ht="14.25">
      <c r="A24" s="13" t="s">
        <v>24</v>
      </c>
      <c r="B24" s="14">
        <f>B26+B27</f>
        <v>141234569.92</v>
      </c>
      <c r="C24" s="14">
        <f>C26+C27</f>
        <v>141193919.92</v>
      </c>
      <c r="D24" s="14">
        <f>D26+D27</f>
        <v>68158828.42</v>
      </c>
      <c r="E24" s="14">
        <f>E26+E27</f>
        <v>68558178.42</v>
      </c>
      <c r="F24" s="14">
        <f>F26+F27</f>
        <v>68270176.11</v>
      </c>
      <c r="G24" s="15">
        <f t="shared" si="0"/>
        <v>0.48352065123400256</v>
      </c>
      <c r="H24" s="15">
        <f t="shared" si="1"/>
        <v>0.9957991545773628</v>
      </c>
    </row>
    <row r="25" spans="1:8" s="16" customFormat="1" ht="14.25" customHeight="1">
      <c r="A25" s="20" t="s">
        <v>13</v>
      </c>
      <c r="B25" s="18"/>
      <c r="C25" s="18"/>
      <c r="D25" s="18"/>
      <c r="E25" s="18"/>
      <c r="F25" s="18"/>
      <c r="G25" s="21"/>
      <c r="H25" s="21"/>
    </row>
    <row r="26" spans="1:8" s="22" customFormat="1" ht="13.5">
      <c r="A26" s="20" t="s">
        <v>25</v>
      </c>
      <c r="B26" s="18">
        <v>62372938.1</v>
      </c>
      <c r="C26" s="18">
        <v>62372938.1</v>
      </c>
      <c r="D26" s="18">
        <v>30109564.1</v>
      </c>
      <c r="E26" s="18">
        <v>33059564.1</v>
      </c>
      <c r="F26" s="18">
        <v>33016201.8</v>
      </c>
      <c r="G26" s="21">
        <f>F26/C26</f>
        <v>0.5293353625103641</v>
      </c>
      <c r="H26" s="21">
        <f>F26/E26</f>
        <v>0.9986883583864313</v>
      </c>
    </row>
    <row r="27" spans="1:8" s="22" customFormat="1" ht="13.5">
      <c r="A27" s="20" t="s">
        <v>26</v>
      </c>
      <c r="B27" s="18">
        <v>78861631.82</v>
      </c>
      <c r="C27" s="18">
        <v>78820981.82</v>
      </c>
      <c r="D27" s="18">
        <v>38049264.32</v>
      </c>
      <c r="E27" s="18">
        <v>35498614.32</v>
      </c>
      <c r="F27" s="18">
        <v>35253974.31</v>
      </c>
      <c r="G27" s="21">
        <f>F27/C27</f>
        <v>0.4472663686238767</v>
      </c>
      <c r="H27" s="21">
        <f>F27/E27</f>
        <v>0.9931084631136667</v>
      </c>
    </row>
    <row r="28" spans="1:8" s="22" customFormat="1" ht="14.25">
      <c r="A28" s="13" t="s">
        <v>27</v>
      </c>
      <c r="B28" s="14">
        <f>B30+B31</f>
        <v>114993177.39999999</v>
      </c>
      <c r="C28" s="14">
        <f>C30+C31</f>
        <v>115740571.9</v>
      </c>
      <c r="D28" s="14">
        <f>D30+D31</f>
        <v>50635108.2</v>
      </c>
      <c r="E28" s="14">
        <f>E30+E31</f>
        <v>51105311.800000004</v>
      </c>
      <c r="F28" s="14">
        <f>F30+F31</f>
        <v>47882701.85</v>
      </c>
      <c r="G28" s="15">
        <f>F28/C28</f>
        <v>0.41370714749336746</v>
      </c>
      <c r="H28" s="15">
        <f>F28/E28</f>
        <v>0.9369417808737447</v>
      </c>
    </row>
    <row r="29" spans="1:8" s="16" customFormat="1" ht="14.25">
      <c r="A29" s="20" t="s">
        <v>13</v>
      </c>
      <c r="B29" s="18"/>
      <c r="C29" s="18"/>
      <c r="D29" s="18"/>
      <c r="E29" s="18"/>
      <c r="F29" s="18"/>
      <c r="G29" s="21"/>
      <c r="H29" s="21"/>
    </row>
    <row r="30" spans="1:8" s="22" customFormat="1" ht="13.5">
      <c r="A30" s="20" t="s">
        <v>28</v>
      </c>
      <c r="B30" s="18">
        <v>106653100.6</v>
      </c>
      <c r="C30" s="18">
        <v>106885179.7</v>
      </c>
      <c r="D30" s="18">
        <v>46850663.2</v>
      </c>
      <c r="E30" s="18">
        <v>46985726.6</v>
      </c>
      <c r="F30" s="18">
        <v>45914493.4</v>
      </c>
      <c r="G30" s="21">
        <f>F30/C30</f>
        <v>0.4295683791604272</v>
      </c>
      <c r="H30" s="21">
        <f>F30/E30</f>
        <v>0.977200880405242</v>
      </c>
    </row>
    <row r="31" spans="1:8" s="22" customFormat="1" ht="27">
      <c r="A31" s="20" t="s">
        <v>29</v>
      </c>
      <c r="B31" s="18">
        <v>8340076.800000001</v>
      </c>
      <c r="C31" s="18">
        <v>8855392.2</v>
      </c>
      <c r="D31" s="18">
        <v>3784445</v>
      </c>
      <c r="E31" s="18">
        <v>4119585.2</v>
      </c>
      <c r="F31" s="18">
        <v>1968208.45</v>
      </c>
      <c r="G31" s="21">
        <f>F31/C31</f>
        <v>0.22226101402939558</v>
      </c>
      <c r="H31" s="21">
        <f>F31/E31</f>
        <v>0.4777685991298347</v>
      </c>
    </row>
    <row r="32" spans="1:8" s="22" customFormat="1" ht="14.25">
      <c r="A32" s="13" t="s">
        <v>30</v>
      </c>
      <c r="B32" s="14">
        <f>B34+B37+B47</f>
        <v>110764219.69999999</v>
      </c>
      <c r="C32" s="14">
        <f>C34+C37+C47</f>
        <v>120306555.13</v>
      </c>
      <c r="D32" s="14">
        <f>D34+D37+D47</f>
        <v>56851117.9</v>
      </c>
      <c r="E32" s="14">
        <f>E34+E37+E47</f>
        <v>64518427.03</v>
      </c>
      <c r="F32" s="14">
        <f>F34+F37+F47</f>
        <v>56844145.81999999</v>
      </c>
      <c r="G32" s="15">
        <f>F32/C32</f>
        <v>0.47249416923770904</v>
      </c>
      <c r="H32" s="15">
        <f>F32/E32</f>
        <v>0.8810528780183746</v>
      </c>
    </row>
    <row r="33" spans="1:8" s="16" customFormat="1" ht="14.25">
      <c r="A33" s="20" t="s">
        <v>13</v>
      </c>
      <c r="B33" s="18"/>
      <c r="C33" s="18"/>
      <c r="D33" s="18"/>
      <c r="E33" s="18"/>
      <c r="F33" s="18"/>
      <c r="G33" s="21"/>
      <c r="H33" s="21"/>
    </row>
    <row r="34" spans="1:8" s="22" customFormat="1" ht="27">
      <c r="A34" s="20" t="s">
        <v>31</v>
      </c>
      <c r="B34" s="18">
        <f>B36</f>
        <v>3376304.1</v>
      </c>
      <c r="C34" s="18">
        <f>C36</f>
        <v>3914500.34</v>
      </c>
      <c r="D34" s="18">
        <f>D36</f>
        <v>1538975.6</v>
      </c>
      <c r="E34" s="18">
        <f>E36</f>
        <v>1815580.24</v>
      </c>
      <c r="F34" s="18">
        <f>F36</f>
        <v>1539530.94</v>
      </c>
      <c r="G34" s="21">
        <f>F34/C34</f>
        <v>0.3932892594920556</v>
      </c>
      <c r="H34" s="21">
        <f>F34/E34</f>
        <v>0.8479553291459043</v>
      </c>
    </row>
    <row r="35" spans="1:8" s="22" customFormat="1" ht="13.5">
      <c r="A35" s="20" t="s">
        <v>13</v>
      </c>
      <c r="B35" s="18"/>
      <c r="C35" s="18"/>
      <c r="D35" s="18"/>
      <c r="E35" s="18"/>
      <c r="F35" s="18"/>
      <c r="G35" s="21"/>
      <c r="H35" s="21"/>
    </row>
    <row r="36" spans="1:8" s="22" customFormat="1" ht="27">
      <c r="A36" s="20" t="s">
        <v>32</v>
      </c>
      <c r="B36" s="18">
        <v>3376304.1</v>
      </c>
      <c r="C36" s="18">
        <v>3914500.34</v>
      </c>
      <c r="D36" s="18">
        <v>1538975.6</v>
      </c>
      <c r="E36" s="18">
        <v>1815580.24</v>
      </c>
      <c r="F36" s="18">
        <v>1539530.94</v>
      </c>
      <c r="G36" s="21">
        <f>F36/C36</f>
        <v>0.3932892594920556</v>
      </c>
      <c r="H36" s="21">
        <f>F36/E36</f>
        <v>0.8479553291459043</v>
      </c>
    </row>
    <row r="37" spans="1:8" s="22" customFormat="1" ht="28.5" customHeight="1">
      <c r="A37" s="20" t="s">
        <v>33</v>
      </c>
      <c r="B37" s="18">
        <f>B39+B40+B41+B42+B43+B44+B45+B46</f>
        <v>102270792.3</v>
      </c>
      <c r="C37" s="18">
        <f>C39+C40+C41+C42+C43+C44+C45+C46</f>
        <v>110008637.69</v>
      </c>
      <c r="D37" s="18">
        <f>D39+D40+D41+D42+D43+D44+D45+D46</f>
        <v>53660042.099999994</v>
      </c>
      <c r="E37" s="18">
        <f>E39+E40+E41+E42+E43+E44+E45+E46</f>
        <v>59949962.79</v>
      </c>
      <c r="F37" s="18">
        <f>F39+F40+F41+F42+F43+F44+F45+F46</f>
        <v>54975360.58</v>
      </c>
      <c r="G37" s="21">
        <f>F37/C37</f>
        <v>0.49973676371594017</v>
      </c>
      <c r="H37" s="21">
        <f>F37/E37</f>
        <v>0.9170207623409936</v>
      </c>
    </row>
    <row r="38" spans="1:8" s="22" customFormat="1" ht="13.5">
      <c r="A38" s="20" t="s">
        <v>34</v>
      </c>
      <c r="B38" s="18"/>
      <c r="C38" s="18"/>
      <c r="D38" s="18"/>
      <c r="E38" s="18"/>
      <c r="F38" s="18"/>
      <c r="G38" s="21"/>
      <c r="H38" s="21"/>
    </row>
    <row r="39" spans="1:8" s="22" customFormat="1" ht="27">
      <c r="A39" s="20" t="s">
        <v>35</v>
      </c>
      <c r="B39" s="18">
        <v>496097.8</v>
      </c>
      <c r="C39" s="18">
        <v>3200</v>
      </c>
      <c r="D39" s="18">
        <v>216996</v>
      </c>
      <c r="E39" s="18">
        <v>1600</v>
      </c>
      <c r="F39" s="18">
        <v>0</v>
      </c>
      <c r="G39" s="21">
        <f aca="true" t="shared" si="2" ref="G39:G47">F39/C39</f>
        <v>0</v>
      </c>
      <c r="H39" s="21">
        <f aca="true" t="shared" si="3" ref="H39:H47">F39/E39</f>
        <v>0</v>
      </c>
    </row>
    <row r="40" spans="1:8" s="22" customFormat="1" ht="13.5">
      <c r="A40" s="20" t="s">
        <v>36</v>
      </c>
      <c r="B40" s="18">
        <v>8709956.3</v>
      </c>
      <c r="C40" s="18">
        <v>8714576.3</v>
      </c>
      <c r="D40" s="18">
        <v>4358605.7</v>
      </c>
      <c r="E40" s="18">
        <v>4360705.7</v>
      </c>
      <c r="F40" s="18">
        <v>2899889.44</v>
      </c>
      <c r="G40" s="21">
        <f t="shared" si="2"/>
        <v>0.3327631017471268</v>
      </c>
      <c r="H40" s="21">
        <f t="shared" si="3"/>
        <v>0.6650046206970582</v>
      </c>
    </row>
    <row r="41" spans="1:8" s="22" customFormat="1" ht="40.5">
      <c r="A41" s="20" t="s">
        <v>37</v>
      </c>
      <c r="B41" s="18">
        <v>48164107.1</v>
      </c>
      <c r="C41" s="18">
        <v>48164107.1</v>
      </c>
      <c r="D41" s="18">
        <v>24082052.1</v>
      </c>
      <c r="E41" s="18">
        <v>24082052.1</v>
      </c>
      <c r="F41" s="18">
        <v>24082052.1</v>
      </c>
      <c r="G41" s="21">
        <f t="shared" si="2"/>
        <v>0.499999969894594</v>
      </c>
      <c r="H41" s="21">
        <f t="shared" si="3"/>
        <v>1</v>
      </c>
    </row>
    <row r="42" spans="1:8" s="22" customFormat="1" ht="27">
      <c r="A42" s="20" t="s">
        <v>38</v>
      </c>
      <c r="B42" s="18">
        <v>67892.9</v>
      </c>
      <c r="C42" s="18">
        <v>67892.9</v>
      </c>
      <c r="D42" s="18">
        <v>33947.9</v>
      </c>
      <c r="E42" s="18">
        <v>33947.9</v>
      </c>
      <c r="F42" s="18">
        <v>33947.9</v>
      </c>
      <c r="G42" s="21">
        <f t="shared" si="2"/>
        <v>0.5000213571669497</v>
      </c>
      <c r="H42" s="21">
        <f t="shared" si="3"/>
        <v>1</v>
      </c>
    </row>
    <row r="43" spans="1:8" s="22" customFormat="1" ht="18" customHeight="1">
      <c r="A43" s="20" t="s">
        <v>39</v>
      </c>
      <c r="B43" s="18">
        <v>2168.4</v>
      </c>
      <c r="C43" s="18">
        <v>2168.4</v>
      </c>
      <c r="D43" s="18">
        <v>975.8</v>
      </c>
      <c r="E43" s="18">
        <v>975.8</v>
      </c>
      <c r="F43" s="18">
        <v>810.2</v>
      </c>
      <c r="G43" s="21">
        <f t="shared" si="2"/>
        <v>0.3736395498985427</v>
      </c>
      <c r="H43" s="21">
        <f t="shared" si="3"/>
        <v>0.8302930928468949</v>
      </c>
    </row>
    <row r="44" spans="1:8" s="22" customFormat="1" ht="40.5">
      <c r="A44" s="20" t="s">
        <v>40</v>
      </c>
      <c r="B44" s="18">
        <v>17780431.1</v>
      </c>
      <c r="C44" s="18">
        <v>21824625.8</v>
      </c>
      <c r="D44" s="18">
        <v>9091007.8</v>
      </c>
      <c r="E44" s="18">
        <v>11684990.5</v>
      </c>
      <c r="F44" s="18">
        <v>10285017.16</v>
      </c>
      <c r="G44" s="21">
        <f t="shared" si="2"/>
        <v>0.4712574343428147</v>
      </c>
      <c r="H44" s="21">
        <f t="shared" si="3"/>
        <v>0.8801904597183883</v>
      </c>
    </row>
    <row r="45" spans="1:8" s="22" customFormat="1" ht="27">
      <c r="A45" s="20" t="s">
        <v>41</v>
      </c>
      <c r="B45" s="18">
        <v>7921726</v>
      </c>
      <c r="C45" s="18">
        <v>8197353.9</v>
      </c>
      <c r="D45" s="18">
        <v>3345999.6</v>
      </c>
      <c r="E45" s="18">
        <v>3567180.5</v>
      </c>
      <c r="F45" s="18">
        <v>3331268.14</v>
      </c>
      <c r="G45" s="21">
        <f t="shared" si="2"/>
        <v>0.40638335011984783</v>
      </c>
      <c r="H45" s="21">
        <f t="shared" si="3"/>
        <v>0.9338658753040392</v>
      </c>
    </row>
    <row r="46" spans="1:8" s="22" customFormat="1" ht="13.5">
      <c r="A46" s="20" t="s">
        <v>42</v>
      </c>
      <c r="B46" s="18">
        <v>19128412.7</v>
      </c>
      <c r="C46" s="18">
        <v>23034713.29</v>
      </c>
      <c r="D46" s="18">
        <v>12530457.2</v>
      </c>
      <c r="E46" s="18">
        <v>16218510.29</v>
      </c>
      <c r="F46" s="18">
        <v>14342375.64</v>
      </c>
      <c r="G46" s="21">
        <f t="shared" si="2"/>
        <v>0.6226418127907162</v>
      </c>
      <c r="H46" s="21">
        <f t="shared" si="3"/>
        <v>0.8843213947241021</v>
      </c>
    </row>
    <row r="47" spans="1:8" s="22" customFormat="1" ht="27">
      <c r="A47" s="20" t="s">
        <v>43</v>
      </c>
      <c r="B47" s="18">
        <v>5117123.3</v>
      </c>
      <c r="C47" s="18">
        <v>6383417.1</v>
      </c>
      <c r="D47" s="18">
        <v>1652100.2</v>
      </c>
      <c r="E47" s="18">
        <v>2752884</v>
      </c>
      <c r="F47" s="18">
        <v>329254.3</v>
      </c>
      <c r="G47" s="21">
        <f t="shared" si="2"/>
        <v>0.05157963122917348</v>
      </c>
      <c r="H47" s="21">
        <f t="shared" si="3"/>
        <v>0.1196034050108904</v>
      </c>
    </row>
    <row r="48" spans="1:8" s="22" customFormat="1" ht="13.5">
      <c r="A48" s="20" t="s">
        <v>34</v>
      </c>
      <c r="B48" s="23"/>
      <c r="C48" s="23"/>
      <c r="D48" s="23"/>
      <c r="E48" s="23"/>
      <c r="F48" s="23"/>
      <c r="G48" s="24"/>
      <c r="H48" s="21"/>
    </row>
    <row r="49" spans="1:8" s="22" customFormat="1" ht="13.5">
      <c r="A49" s="20" t="s">
        <v>44</v>
      </c>
      <c r="B49" s="18">
        <v>765244.9</v>
      </c>
      <c r="C49" s="18">
        <v>1578044.9</v>
      </c>
      <c r="D49" s="18">
        <v>255076.5</v>
      </c>
      <c r="E49" s="18">
        <v>902076.5</v>
      </c>
      <c r="F49" s="18">
        <v>78564</v>
      </c>
      <c r="G49" s="21">
        <f>F49/C49</f>
        <v>0.04978565565529853</v>
      </c>
      <c r="H49" s="21">
        <f>F49/E49</f>
        <v>0.08709239183151318</v>
      </c>
    </row>
    <row r="50" spans="1:8" ht="28.5">
      <c r="A50" s="13" t="s">
        <v>45</v>
      </c>
      <c r="B50" s="14">
        <f>B52+B53+B63</f>
        <v>416767160.2</v>
      </c>
      <c r="C50" s="14">
        <f>C52+C53+C63</f>
        <v>416831772.5</v>
      </c>
      <c r="D50" s="14">
        <f>D52+D53+D63</f>
        <v>205821179</v>
      </c>
      <c r="E50" s="14">
        <f>E52+E53+E63</f>
        <v>205865718</v>
      </c>
      <c r="F50" s="14">
        <f>F52+F53+F63</f>
        <v>197104903.64999998</v>
      </c>
      <c r="G50" s="15">
        <f>F50/C50</f>
        <v>0.4728643943522803</v>
      </c>
      <c r="H50" s="15">
        <f>F50/E50</f>
        <v>0.9574440347081002</v>
      </c>
    </row>
    <row r="51" spans="1:8" s="16" customFormat="1" ht="14.25">
      <c r="A51" s="20" t="s">
        <v>13</v>
      </c>
      <c r="B51" s="18"/>
      <c r="C51" s="18"/>
      <c r="D51" s="18"/>
      <c r="E51" s="18"/>
      <c r="F51" s="18"/>
      <c r="G51" s="21"/>
      <c r="H51" s="21"/>
    </row>
    <row r="52" spans="1:8" s="22" customFormat="1" ht="13.5">
      <c r="A52" s="20" t="s">
        <v>46</v>
      </c>
      <c r="B52" s="18">
        <v>115250</v>
      </c>
      <c r="C52" s="18">
        <v>115250</v>
      </c>
      <c r="D52" s="18">
        <v>56901</v>
      </c>
      <c r="E52" s="18">
        <v>56901</v>
      </c>
      <c r="F52" s="18">
        <v>47964.11</v>
      </c>
      <c r="G52" s="21">
        <f>F52/C52</f>
        <v>0.4161744902386117</v>
      </c>
      <c r="H52" s="21">
        <f>F52/E52</f>
        <v>0.8429396671411751</v>
      </c>
    </row>
    <row r="53" spans="1:8" s="22" customFormat="1" ht="27">
      <c r="A53" s="20" t="s">
        <v>47</v>
      </c>
      <c r="B53" s="18">
        <f>SUM(B55:B62)</f>
        <v>135693059.89999998</v>
      </c>
      <c r="C53" s="18">
        <f>SUM(C55:C62)</f>
        <v>135757672.2</v>
      </c>
      <c r="D53" s="18">
        <f>SUM(D55:D62)</f>
        <v>65915814.699999996</v>
      </c>
      <c r="E53" s="18">
        <f>SUM(E55:E62)</f>
        <v>65954353.7</v>
      </c>
      <c r="F53" s="18">
        <f>SUM(F55:F62)</f>
        <v>58760007.69</v>
      </c>
      <c r="G53" s="21">
        <f>F53/C53</f>
        <v>0.432830106304666</v>
      </c>
      <c r="H53" s="21">
        <f>F53/E53</f>
        <v>0.8909193160663175</v>
      </c>
    </row>
    <row r="54" spans="1:8" s="22" customFormat="1" ht="13.5">
      <c r="A54" s="20" t="s">
        <v>13</v>
      </c>
      <c r="B54" s="18"/>
      <c r="C54" s="18"/>
      <c r="D54" s="18"/>
      <c r="E54" s="18"/>
      <c r="F54" s="18"/>
      <c r="G54" s="21"/>
      <c r="H54" s="21"/>
    </row>
    <row r="55" spans="1:8" s="22" customFormat="1" ht="27">
      <c r="A55" s="20" t="s">
        <v>48</v>
      </c>
      <c r="B55" s="18">
        <v>2501916.3</v>
      </c>
      <c r="C55" s="18">
        <v>2501916.3</v>
      </c>
      <c r="D55" s="18">
        <v>1150881.5</v>
      </c>
      <c r="E55" s="18">
        <v>1150881.5</v>
      </c>
      <c r="F55" s="18">
        <v>732658.54</v>
      </c>
      <c r="G55" s="21">
        <f aca="true" t="shared" si="4" ref="G55:G63">F55/C55</f>
        <v>0.2928389490887445</v>
      </c>
      <c r="H55" s="21">
        <f aca="true" t="shared" si="5" ref="H55:H63">F55/E55</f>
        <v>0.6366064099561944</v>
      </c>
    </row>
    <row r="56" spans="1:8" s="22" customFormat="1" ht="13.5">
      <c r="A56" s="20" t="s">
        <v>49</v>
      </c>
      <c r="B56" s="18">
        <v>13094783.7</v>
      </c>
      <c r="C56" s="18">
        <v>13094783.7</v>
      </c>
      <c r="D56" s="18">
        <v>6137242.4</v>
      </c>
      <c r="E56" s="18">
        <v>6137242.4</v>
      </c>
      <c r="F56" s="18">
        <v>5106152.61</v>
      </c>
      <c r="G56" s="21">
        <f t="shared" si="4"/>
        <v>0.3899379116892172</v>
      </c>
      <c r="H56" s="21">
        <f t="shared" si="5"/>
        <v>0.8319946121078744</v>
      </c>
    </row>
    <row r="57" spans="1:8" s="22" customFormat="1" ht="13.5">
      <c r="A57" s="20" t="s">
        <v>50</v>
      </c>
      <c r="B57" s="18">
        <v>49640966.6</v>
      </c>
      <c r="C57" s="18">
        <v>49584921.4</v>
      </c>
      <c r="D57" s="18">
        <v>24724842.3</v>
      </c>
      <c r="E57" s="18">
        <v>24668797.1</v>
      </c>
      <c r="F57" s="18">
        <v>22219399.08</v>
      </c>
      <c r="G57" s="21">
        <f t="shared" si="4"/>
        <v>0.448107982278661</v>
      </c>
      <c r="H57" s="21">
        <f t="shared" si="5"/>
        <v>0.9007086559563132</v>
      </c>
    </row>
    <row r="58" spans="1:8" s="22" customFormat="1" ht="27">
      <c r="A58" s="20" t="s">
        <v>51</v>
      </c>
      <c r="B58" s="18">
        <v>137589.5</v>
      </c>
      <c r="C58" s="18">
        <v>137589.5</v>
      </c>
      <c r="D58" s="18">
        <v>35773.3</v>
      </c>
      <c r="E58" s="18">
        <v>35773.3</v>
      </c>
      <c r="F58" s="18">
        <v>20422.1</v>
      </c>
      <c r="G58" s="21">
        <f t="shared" si="4"/>
        <v>0.14842775066411318</v>
      </c>
      <c r="H58" s="21">
        <f t="shared" si="5"/>
        <v>0.5708754853480109</v>
      </c>
    </row>
    <row r="59" spans="1:8" s="22" customFormat="1" ht="13.5">
      <c r="A59" s="20" t="s">
        <v>52</v>
      </c>
      <c r="B59" s="18">
        <v>5457200</v>
      </c>
      <c r="C59" s="18">
        <v>5460600</v>
      </c>
      <c r="D59" s="18">
        <v>3055604</v>
      </c>
      <c r="E59" s="18">
        <v>3059004</v>
      </c>
      <c r="F59" s="18">
        <v>2426606.44</v>
      </c>
      <c r="G59" s="21">
        <f t="shared" si="4"/>
        <v>0.4443845804490349</v>
      </c>
      <c r="H59" s="21">
        <f t="shared" si="5"/>
        <v>0.7932668411025288</v>
      </c>
    </row>
    <row r="60" spans="1:8" s="22" customFormat="1" ht="27">
      <c r="A60" s="20" t="s">
        <v>53</v>
      </c>
      <c r="B60" s="18">
        <v>2775614</v>
      </c>
      <c r="C60" s="18">
        <v>2816783.5</v>
      </c>
      <c r="D60" s="18">
        <v>1326738.8</v>
      </c>
      <c r="E60" s="18">
        <v>1347317.7</v>
      </c>
      <c r="F60" s="18">
        <v>1225954.43</v>
      </c>
      <c r="G60" s="21">
        <f t="shared" si="4"/>
        <v>0.43523204037512997</v>
      </c>
      <c r="H60" s="21">
        <f t="shared" si="5"/>
        <v>0.9099223071143502</v>
      </c>
    </row>
    <row r="61" spans="1:8" s="22" customFormat="1" ht="13.5">
      <c r="A61" s="20" t="s">
        <v>54</v>
      </c>
      <c r="B61" s="18">
        <v>13500</v>
      </c>
      <c r="C61" s="18">
        <v>13500</v>
      </c>
      <c r="D61" s="18">
        <v>6750</v>
      </c>
      <c r="E61" s="18">
        <v>6750</v>
      </c>
      <c r="F61" s="18">
        <v>1440</v>
      </c>
      <c r="G61" s="21">
        <f t="shared" si="4"/>
        <v>0.10666666666666667</v>
      </c>
      <c r="H61" s="21">
        <f t="shared" si="5"/>
        <v>0.21333333333333335</v>
      </c>
    </row>
    <row r="62" spans="1:8" s="22" customFormat="1" ht="13.5">
      <c r="A62" s="20" t="s">
        <v>55</v>
      </c>
      <c r="B62" s="18">
        <v>62071489.8</v>
      </c>
      <c r="C62" s="18">
        <v>62147577.8</v>
      </c>
      <c r="D62" s="18">
        <v>29477982.4</v>
      </c>
      <c r="E62" s="18">
        <v>29548587.7</v>
      </c>
      <c r="F62" s="18">
        <v>27027374.49</v>
      </c>
      <c r="G62" s="21">
        <f t="shared" si="4"/>
        <v>0.4348902313937004</v>
      </c>
      <c r="H62" s="21">
        <f t="shared" si="5"/>
        <v>0.9146756780527957</v>
      </c>
    </row>
    <row r="63" spans="1:8" s="22" customFormat="1" ht="13.5">
      <c r="A63" s="20" t="s">
        <v>56</v>
      </c>
      <c r="B63" s="18">
        <f>B65</f>
        <v>280958850.3</v>
      </c>
      <c r="C63" s="18">
        <f>C65</f>
        <v>280958850.3</v>
      </c>
      <c r="D63" s="18">
        <f>D65</f>
        <v>139848463.3</v>
      </c>
      <c r="E63" s="18">
        <f>E65</f>
        <v>139854463.3</v>
      </c>
      <c r="F63" s="18">
        <f>F65</f>
        <v>138296931.85</v>
      </c>
      <c r="G63" s="21">
        <f t="shared" si="4"/>
        <v>0.49223198237866644</v>
      </c>
      <c r="H63" s="21">
        <f t="shared" si="5"/>
        <v>0.9888631981186116</v>
      </c>
    </row>
    <row r="64" spans="1:8" s="22" customFormat="1" ht="13.5">
      <c r="A64" s="20" t="s">
        <v>13</v>
      </c>
      <c r="B64" s="18"/>
      <c r="C64" s="18"/>
      <c r="D64" s="18"/>
      <c r="E64" s="18"/>
      <c r="F64" s="18"/>
      <c r="G64" s="21"/>
      <c r="H64" s="21"/>
    </row>
    <row r="65" spans="1:8" s="22" customFormat="1" ht="13.5">
      <c r="A65" s="20" t="s">
        <v>56</v>
      </c>
      <c r="B65" s="18">
        <v>280958850.3</v>
      </c>
      <c r="C65" s="18">
        <v>280958850.3</v>
      </c>
      <c r="D65" s="18">
        <v>139848463.3</v>
      </c>
      <c r="E65" s="18">
        <v>139854463.3</v>
      </c>
      <c r="F65" s="18">
        <v>138296931.85</v>
      </c>
      <c r="G65" s="21">
        <f>F65/C65</f>
        <v>0.49223198237866644</v>
      </c>
      <c r="H65" s="21">
        <f>F65/E65</f>
        <v>0.9888631981186116</v>
      </c>
    </row>
    <row r="66" spans="1:8" s="22" customFormat="1" ht="14.25">
      <c r="A66" s="13" t="s">
        <v>57</v>
      </c>
      <c r="B66" s="14">
        <f>SUM(B68:B73)</f>
        <v>263916552.10000002</v>
      </c>
      <c r="C66" s="14">
        <f>SUM(C68:C73)</f>
        <v>224238144.92</v>
      </c>
      <c r="D66" s="14">
        <f>SUM(D68:D73)</f>
        <v>108459392.99999999</v>
      </c>
      <c r="E66" s="14">
        <f>SUM(E68:E73)</f>
        <v>106309234.82</v>
      </c>
      <c r="F66" s="14">
        <f>SUM(F68:F73)</f>
        <v>84467942.17</v>
      </c>
      <c r="G66" s="15">
        <f>F66/C66</f>
        <v>0.376688552253833</v>
      </c>
      <c r="H66" s="15">
        <f>F66/E66</f>
        <v>0.794549432257874</v>
      </c>
    </row>
    <row r="67" spans="1:8" s="16" customFormat="1" ht="14.25">
      <c r="A67" s="20" t="s">
        <v>13</v>
      </c>
      <c r="B67" s="18"/>
      <c r="C67" s="18"/>
      <c r="D67" s="18"/>
      <c r="E67" s="18"/>
      <c r="F67" s="18"/>
      <c r="G67" s="21"/>
      <c r="H67" s="21"/>
    </row>
    <row r="68" spans="1:8" s="22" customFormat="1" ht="27">
      <c r="A68" s="20" t="s">
        <v>58</v>
      </c>
      <c r="B68" s="18">
        <v>2439155.9</v>
      </c>
      <c r="C68" s="18">
        <v>2647931.9</v>
      </c>
      <c r="D68" s="18">
        <v>1419092.8</v>
      </c>
      <c r="E68" s="18">
        <v>1611000</v>
      </c>
      <c r="F68" s="18">
        <v>1333513.64</v>
      </c>
      <c r="G68" s="21">
        <f aca="true" t="shared" si="6" ref="G68:G74">F68/C68</f>
        <v>0.5036057158418613</v>
      </c>
      <c r="H68" s="21">
        <f aca="true" t="shared" si="7" ref="H68:H74">F68/E68</f>
        <v>0.8277552079453755</v>
      </c>
    </row>
    <row r="69" spans="1:8" s="22" customFormat="1" ht="40.5">
      <c r="A69" s="20" t="s">
        <v>59</v>
      </c>
      <c r="B69" s="18">
        <v>348999.7</v>
      </c>
      <c r="C69" s="18">
        <v>936216.03</v>
      </c>
      <c r="D69" s="18">
        <v>247189.1</v>
      </c>
      <c r="E69" s="18">
        <v>694719.03</v>
      </c>
      <c r="F69" s="18">
        <v>398130.45</v>
      </c>
      <c r="G69" s="24">
        <f t="shared" si="6"/>
        <v>0.42525489549671563</v>
      </c>
      <c r="H69" s="24">
        <f t="shared" si="7"/>
        <v>0.5730812498399532</v>
      </c>
    </row>
    <row r="70" spans="1:8" s="22" customFormat="1" ht="27">
      <c r="A70" s="20" t="s">
        <v>60</v>
      </c>
      <c r="B70" s="18">
        <v>11836.2</v>
      </c>
      <c r="C70" s="18">
        <v>11836.2</v>
      </c>
      <c r="D70" s="18">
        <v>5918.2</v>
      </c>
      <c r="E70" s="18">
        <v>5918.2</v>
      </c>
      <c r="F70" s="18">
        <v>5918.2</v>
      </c>
      <c r="G70" s="24">
        <f t="shared" si="6"/>
        <v>0.5000084486575083</v>
      </c>
      <c r="H70" s="24">
        <f t="shared" si="7"/>
        <v>1</v>
      </c>
    </row>
    <row r="71" spans="1:8" s="22" customFormat="1" ht="31.5" customHeight="1">
      <c r="A71" s="20" t="s">
        <v>61</v>
      </c>
      <c r="B71" s="18">
        <v>0</v>
      </c>
      <c r="C71" s="18">
        <v>941837.6</v>
      </c>
      <c r="D71" s="18">
        <v>0</v>
      </c>
      <c r="E71" s="18">
        <v>934537.6</v>
      </c>
      <c r="F71" s="18">
        <v>933656.8</v>
      </c>
      <c r="G71" s="24">
        <f t="shared" si="6"/>
        <v>0.9913140014796606</v>
      </c>
      <c r="H71" s="24">
        <f t="shared" si="7"/>
        <v>0.999057501806241</v>
      </c>
    </row>
    <row r="72" spans="1:8" s="22" customFormat="1" ht="13.5">
      <c r="A72" s="20" t="s">
        <v>62</v>
      </c>
      <c r="B72" s="18">
        <v>236037120.3</v>
      </c>
      <c r="C72" s="18">
        <v>201545304.15</v>
      </c>
      <c r="D72" s="18">
        <v>96754960.3</v>
      </c>
      <c r="E72" s="18">
        <v>99161719.25</v>
      </c>
      <c r="F72" s="18">
        <v>81796723.08</v>
      </c>
      <c r="G72" s="21">
        <f t="shared" si="6"/>
        <v>0.4058478237683118</v>
      </c>
      <c r="H72" s="21">
        <f t="shared" si="7"/>
        <v>0.8248820583049744</v>
      </c>
    </row>
    <row r="73" spans="1:8" s="22" customFormat="1" ht="13.5">
      <c r="A73" s="20" t="s">
        <v>63</v>
      </c>
      <c r="B73" s="18">
        <v>25079440</v>
      </c>
      <c r="C73" s="18">
        <v>18155019.04</v>
      </c>
      <c r="D73" s="18">
        <v>10032232.6</v>
      </c>
      <c r="E73" s="18">
        <v>3901340.74</v>
      </c>
      <c r="F73" s="18">
        <v>0</v>
      </c>
      <c r="G73" s="21">
        <f t="shared" si="6"/>
        <v>0</v>
      </c>
      <c r="H73" s="21">
        <f t="shared" si="7"/>
        <v>0</v>
      </c>
    </row>
    <row r="74" spans="1:8" s="16" customFormat="1" ht="28.5">
      <c r="A74" s="13" t="s">
        <v>64</v>
      </c>
      <c r="B74" s="14">
        <f>B76+B99</f>
        <v>157961734.7</v>
      </c>
      <c r="C74" s="14">
        <f>C76+C99</f>
        <v>172435225.39999998</v>
      </c>
      <c r="D74" s="14">
        <f>D76+D99</f>
        <v>83187985.29999998</v>
      </c>
      <c r="E74" s="14">
        <f>E76+E99</f>
        <v>94913813.79999998</v>
      </c>
      <c r="F74" s="14">
        <f>F76+F99</f>
        <v>31595771.47000001</v>
      </c>
      <c r="G74" s="15">
        <f t="shared" si="6"/>
        <v>0.18323269736045483</v>
      </c>
      <c r="H74" s="15">
        <f t="shared" si="7"/>
        <v>0.33288907278110047</v>
      </c>
    </row>
    <row r="75" spans="1:8" s="22" customFormat="1" ht="13.5">
      <c r="A75" s="20" t="s">
        <v>13</v>
      </c>
      <c r="B75" s="18"/>
      <c r="C75" s="18"/>
      <c r="D75" s="18"/>
      <c r="E75" s="18"/>
      <c r="F75" s="18"/>
      <c r="G75" s="21"/>
      <c r="H75" s="21"/>
    </row>
    <row r="76" spans="1:8" s="16" customFormat="1" ht="14.25">
      <c r="A76" s="13" t="s">
        <v>65</v>
      </c>
      <c r="B76" s="14">
        <f>B78+B96</f>
        <v>173195793</v>
      </c>
      <c r="C76" s="14">
        <f>C78+C96</f>
        <v>187980283.7</v>
      </c>
      <c r="D76" s="14">
        <f>D78+D96</f>
        <v>84903478.69999999</v>
      </c>
      <c r="E76" s="14">
        <f>E78+E96</f>
        <v>96940307.19999999</v>
      </c>
      <c r="F76" s="14">
        <f>F78+F96</f>
        <v>35080897.02000001</v>
      </c>
      <c r="G76" s="15">
        <f>F76/C76</f>
        <v>0.1866200876469898</v>
      </c>
      <c r="H76" s="15">
        <f>F76/E76</f>
        <v>0.36188143026639813</v>
      </c>
    </row>
    <row r="77" spans="1:8" s="22" customFormat="1" ht="13.5">
      <c r="A77" s="20" t="s">
        <v>13</v>
      </c>
      <c r="B77" s="18"/>
      <c r="C77" s="18"/>
      <c r="D77" s="18"/>
      <c r="E77" s="18"/>
      <c r="F77" s="18"/>
      <c r="G77" s="21"/>
      <c r="H77" s="21"/>
    </row>
    <row r="78" spans="1:8" s="16" customFormat="1" ht="14.25">
      <c r="A78" s="13" t="s">
        <v>66</v>
      </c>
      <c r="B78" s="14">
        <f>B80+B85+B90</f>
        <v>173195793</v>
      </c>
      <c r="C78" s="14">
        <f>C80+C85+C90</f>
        <v>187968283.7</v>
      </c>
      <c r="D78" s="14">
        <f>D80+D85+D90</f>
        <v>84903478.69999999</v>
      </c>
      <c r="E78" s="14">
        <f>E80+E85+E90</f>
        <v>96940307.19999999</v>
      </c>
      <c r="F78" s="14">
        <f>F80+F85+F90</f>
        <v>35080897.02000001</v>
      </c>
      <c r="G78" s="15">
        <f>F78/C78</f>
        <v>0.18663200157740234</v>
      </c>
      <c r="H78" s="15">
        <f>F78/E78</f>
        <v>0.36188143026639813</v>
      </c>
    </row>
    <row r="79" spans="1:8" s="22" customFormat="1" ht="13.5">
      <c r="A79" s="20" t="s">
        <v>13</v>
      </c>
      <c r="B79" s="18"/>
      <c r="C79" s="18"/>
      <c r="D79" s="18"/>
      <c r="E79" s="18"/>
      <c r="F79" s="18"/>
      <c r="G79" s="21"/>
      <c r="H79" s="21"/>
    </row>
    <row r="80" spans="1:8" s="16" customFormat="1" ht="14.25">
      <c r="A80" s="13" t="s">
        <v>67</v>
      </c>
      <c r="B80" s="14">
        <f>B82+B83+B84</f>
        <v>137606875.8</v>
      </c>
      <c r="C80" s="14">
        <f>C82+C83+C84</f>
        <v>141973385.5</v>
      </c>
      <c r="D80" s="14">
        <f>D82+D83+D84</f>
        <v>57553093.3</v>
      </c>
      <c r="E80" s="14">
        <f>E82+E83+E84</f>
        <v>65820361.699999996</v>
      </c>
      <c r="F80" s="14">
        <f>F82+F83+F84</f>
        <v>26553373.710000005</v>
      </c>
      <c r="G80" s="15">
        <f>F80/C80</f>
        <v>0.18703064392304714</v>
      </c>
      <c r="H80" s="15">
        <f>F80/E80</f>
        <v>0.4034218746932229</v>
      </c>
    </row>
    <row r="81" spans="1:8" s="22" customFormat="1" ht="13.5">
      <c r="A81" s="20" t="s">
        <v>13</v>
      </c>
      <c r="B81" s="18"/>
      <c r="C81" s="18"/>
      <c r="D81" s="18"/>
      <c r="E81" s="18"/>
      <c r="F81" s="18"/>
      <c r="G81" s="21"/>
      <c r="H81" s="21"/>
    </row>
    <row r="82" spans="1:8" s="22" customFormat="1" ht="21" customHeight="1">
      <c r="A82" s="20" t="s">
        <v>68</v>
      </c>
      <c r="B82" s="18">
        <v>579747.4</v>
      </c>
      <c r="C82" s="18">
        <v>5415833</v>
      </c>
      <c r="D82" s="18">
        <v>366541.4</v>
      </c>
      <c r="E82" s="18">
        <v>5202627</v>
      </c>
      <c r="F82" s="18">
        <v>1222368.33</v>
      </c>
      <c r="G82" s="21">
        <f>F82/C82</f>
        <v>0.2257027367719795</v>
      </c>
      <c r="H82" s="21">
        <f>F82/E82</f>
        <v>0.234952136680181</v>
      </c>
    </row>
    <row r="83" spans="1:8" s="22" customFormat="1" ht="21" customHeight="1">
      <c r="A83" s="20" t="s">
        <v>69</v>
      </c>
      <c r="B83" s="18">
        <v>103109757</v>
      </c>
      <c r="C83" s="18">
        <v>100538639.5</v>
      </c>
      <c r="D83" s="18">
        <v>41238675</v>
      </c>
      <c r="E83" s="18">
        <v>44098575.3</v>
      </c>
      <c r="F83" s="18">
        <v>18609503.76</v>
      </c>
      <c r="G83" s="21">
        <f>F83/C83</f>
        <v>0.18509802651546722</v>
      </c>
      <c r="H83" s="21">
        <f>F83/E83</f>
        <v>0.4219978453589634</v>
      </c>
    </row>
    <row r="84" spans="1:8" s="22" customFormat="1" ht="21" customHeight="1">
      <c r="A84" s="20" t="s">
        <v>70</v>
      </c>
      <c r="B84" s="18">
        <v>33917371.4</v>
      </c>
      <c r="C84" s="18">
        <v>36018913</v>
      </c>
      <c r="D84" s="18">
        <v>15947876.9</v>
      </c>
      <c r="E84" s="18">
        <v>16519159.4</v>
      </c>
      <c r="F84" s="18">
        <v>6721501.62</v>
      </c>
      <c r="G84" s="21">
        <f>F84/C84</f>
        <v>0.18661034051749426</v>
      </c>
      <c r="H84" s="21">
        <f>F84/E84</f>
        <v>0.4068912622757306</v>
      </c>
    </row>
    <row r="85" spans="1:8" s="16" customFormat="1" ht="48.75" customHeight="1">
      <c r="A85" s="13" t="s">
        <v>71</v>
      </c>
      <c r="B85" s="14">
        <f>B87+B88+B89</f>
        <v>32672628.5</v>
      </c>
      <c r="C85" s="14">
        <f>C87+C88+C89</f>
        <v>40905483.2</v>
      </c>
      <c r="D85" s="14">
        <f>D87+D88+D89</f>
        <v>25888317.8</v>
      </c>
      <c r="E85" s="14">
        <f>E87+E88+E89</f>
        <v>28200854.2</v>
      </c>
      <c r="F85" s="14">
        <f>F87+F88+F89</f>
        <v>7341212.11</v>
      </c>
      <c r="G85" s="15">
        <f>F85/C85</f>
        <v>0.17946767855317744</v>
      </c>
      <c r="H85" s="15">
        <f>F85/E85</f>
        <v>0.26031878530828334</v>
      </c>
    </row>
    <row r="86" spans="1:8" s="22" customFormat="1" ht="13.5">
      <c r="A86" s="20" t="s">
        <v>13</v>
      </c>
      <c r="B86" s="18"/>
      <c r="C86" s="18"/>
      <c r="D86" s="18"/>
      <c r="E86" s="18"/>
      <c r="F86" s="18"/>
      <c r="G86" s="21"/>
      <c r="H86" s="21"/>
    </row>
    <row r="87" spans="1:8" s="22" customFormat="1" ht="18.75" customHeight="1">
      <c r="A87" s="20" t="s">
        <v>72</v>
      </c>
      <c r="B87" s="18">
        <v>0</v>
      </c>
      <c r="C87" s="18">
        <v>2240488.5</v>
      </c>
      <c r="D87" s="18">
        <v>620083.4</v>
      </c>
      <c r="E87" s="18">
        <v>1048902.3</v>
      </c>
      <c r="F87" s="18">
        <v>176433.32</v>
      </c>
      <c r="G87" s="21">
        <f>F87/C87</f>
        <v>0.07874770167309496</v>
      </c>
      <c r="H87" s="21">
        <f>F87/E87</f>
        <v>0.1682075823458486</v>
      </c>
    </row>
    <row r="88" spans="1:8" s="22" customFormat="1" ht="18.75" customHeight="1">
      <c r="A88" s="20" t="s">
        <v>73</v>
      </c>
      <c r="B88" s="18">
        <v>1274996.1</v>
      </c>
      <c r="C88" s="18">
        <v>4753486</v>
      </c>
      <c r="D88" s="18">
        <v>1490103.2</v>
      </c>
      <c r="E88" s="18">
        <v>2667390.5</v>
      </c>
      <c r="F88" s="18">
        <v>1052848.25</v>
      </c>
      <c r="G88" s="21">
        <f>F88/C88</f>
        <v>0.2214897130232423</v>
      </c>
      <c r="H88" s="21">
        <f>F88/E88</f>
        <v>0.39471095439531634</v>
      </c>
    </row>
    <row r="89" spans="1:8" s="22" customFormat="1" ht="18.75" customHeight="1">
      <c r="A89" s="20" t="s">
        <v>74</v>
      </c>
      <c r="B89" s="18">
        <v>31397632.4</v>
      </c>
      <c r="C89" s="18">
        <v>33911508.7</v>
      </c>
      <c r="D89" s="18">
        <v>23778131.2</v>
      </c>
      <c r="E89" s="18">
        <v>24484561.4</v>
      </c>
      <c r="F89" s="18">
        <v>6111930.54</v>
      </c>
      <c r="G89" s="21">
        <f>F89/C89</f>
        <v>0.18023174946504222</v>
      </c>
      <c r="H89" s="21">
        <f>F89/E89</f>
        <v>0.2496238523594709</v>
      </c>
    </row>
    <row r="90" spans="1:8" s="16" customFormat="1" ht="14.25">
      <c r="A90" s="13" t="s">
        <v>75</v>
      </c>
      <c r="B90" s="14">
        <f>SUM(B92:B95)</f>
        <v>2916288.7</v>
      </c>
      <c r="C90" s="14">
        <f>SUM(C92:C95)</f>
        <v>5089415</v>
      </c>
      <c r="D90" s="14">
        <f>SUM(D92:D95)</f>
        <v>1462067.6</v>
      </c>
      <c r="E90" s="14">
        <f>SUM(E92:E95)</f>
        <v>2919091.3000000003</v>
      </c>
      <c r="F90" s="14">
        <f>SUM(F92:F95)</f>
        <v>1186311.2</v>
      </c>
      <c r="G90" s="15">
        <f>F90/C90</f>
        <v>0.23309382316042215</v>
      </c>
      <c r="H90" s="15">
        <f>F90/E90</f>
        <v>0.40639742922737626</v>
      </c>
    </row>
    <row r="91" spans="1:8" s="22" customFormat="1" ht="13.5">
      <c r="A91" s="20" t="s">
        <v>13</v>
      </c>
      <c r="B91" s="18"/>
      <c r="C91" s="18"/>
      <c r="D91" s="18"/>
      <c r="E91" s="18"/>
      <c r="F91" s="18"/>
      <c r="G91" s="21"/>
      <c r="H91" s="21"/>
    </row>
    <row r="92" spans="1:8" s="22" customFormat="1" ht="16.5" customHeight="1">
      <c r="A92" s="20" t="s">
        <v>76</v>
      </c>
      <c r="B92" s="18">
        <v>574332</v>
      </c>
      <c r="C92" s="18">
        <v>582442</v>
      </c>
      <c r="D92" s="18">
        <v>287166</v>
      </c>
      <c r="E92" s="18">
        <v>295276</v>
      </c>
      <c r="F92" s="18">
        <v>0</v>
      </c>
      <c r="G92" s="21">
        <f>F92/C92</f>
        <v>0</v>
      </c>
      <c r="H92" s="21">
        <f>F92/E92</f>
        <v>0</v>
      </c>
    </row>
    <row r="93" spans="1:8" s="22" customFormat="1" ht="16.5" customHeight="1">
      <c r="A93" s="20" t="s">
        <v>77</v>
      </c>
      <c r="B93" s="18">
        <v>22732.5</v>
      </c>
      <c r="C93" s="18">
        <v>115088</v>
      </c>
      <c r="D93" s="18">
        <v>49475</v>
      </c>
      <c r="E93" s="18">
        <v>59990</v>
      </c>
      <c r="F93" s="18">
        <v>8727</v>
      </c>
      <c r="G93" s="21">
        <f>F93/C93</f>
        <v>0.07582893090504657</v>
      </c>
      <c r="H93" s="21">
        <f>F93/E93</f>
        <v>0.14547424570761794</v>
      </c>
    </row>
    <row r="94" spans="1:8" s="22" customFormat="1" ht="16.5" customHeight="1">
      <c r="A94" s="20" t="s">
        <v>78</v>
      </c>
      <c r="B94" s="18">
        <v>421864.2</v>
      </c>
      <c r="C94" s="18">
        <v>421864.2</v>
      </c>
      <c r="D94" s="18">
        <v>194857.6</v>
      </c>
      <c r="E94" s="18">
        <v>194857.6</v>
      </c>
      <c r="F94" s="18">
        <v>182944.48</v>
      </c>
      <c r="G94" s="21">
        <f>F94/C94</f>
        <v>0.4336572764410917</v>
      </c>
      <c r="H94" s="21">
        <f>F94/E94</f>
        <v>0.9388624308212767</v>
      </c>
    </row>
    <row r="95" spans="1:8" s="22" customFormat="1" ht="16.5" customHeight="1">
      <c r="A95" s="20" t="s">
        <v>79</v>
      </c>
      <c r="B95" s="18">
        <v>1897360</v>
      </c>
      <c r="C95" s="18">
        <v>3970020.8</v>
      </c>
      <c r="D95" s="18">
        <v>930569</v>
      </c>
      <c r="E95" s="18">
        <v>2368967.7</v>
      </c>
      <c r="F95" s="18">
        <v>994639.72</v>
      </c>
      <c r="G95" s="21">
        <f>F95/C95</f>
        <v>0.2505376596515565</v>
      </c>
      <c r="H95" s="21">
        <f>F95/E95</f>
        <v>0.4198620859203778</v>
      </c>
    </row>
    <row r="96" spans="1:8" s="16" customFormat="1" ht="14.25">
      <c r="A96" s="13" t="s">
        <v>80</v>
      </c>
      <c r="B96" s="14">
        <f>B98</f>
        <v>0</v>
      </c>
      <c r="C96" s="14">
        <f>C98</f>
        <v>12000</v>
      </c>
      <c r="D96" s="14">
        <f>D98</f>
        <v>0</v>
      </c>
      <c r="E96" s="14">
        <f>E98</f>
        <v>0</v>
      </c>
      <c r="F96" s="14">
        <f>F98</f>
        <v>0</v>
      </c>
      <c r="G96" s="15">
        <f>F96/C96</f>
        <v>0</v>
      </c>
      <c r="H96" s="15"/>
    </row>
    <row r="97" spans="1:8" s="16" customFormat="1" ht="18" customHeight="1">
      <c r="A97" s="20" t="s">
        <v>13</v>
      </c>
      <c r="B97" s="14"/>
      <c r="C97" s="14"/>
      <c r="D97" s="14"/>
      <c r="E97" s="14"/>
      <c r="F97" s="14"/>
      <c r="G97" s="21"/>
      <c r="H97" s="21"/>
    </row>
    <row r="98" spans="1:8" s="22" customFormat="1" ht="18" customHeight="1">
      <c r="A98" s="20" t="s">
        <v>81</v>
      </c>
      <c r="B98" s="18">
        <v>0</v>
      </c>
      <c r="C98" s="18">
        <v>12000</v>
      </c>
      <c r="D98" s="18">
        <v>0</v>
      </c>
      <c r="E98" s="18">
        <v>0</v>
      </c>
      <c r="F98" s="18">
        <v>0</v>
      </c>
      <c r="G98" s="21">
        <f>F98/C98</f>
        <v>0</v>
      </c>
      <c r="H98" s="21"/>
    </row>
    <row r="99" spans="1:8" s="16" customFormat="1" ht="28.5">
      <c r="A99" s="13" t="s">
        <v>82</v>
      </c>
      <c r="B99" s="14">
        <v>-15234058.3</v>
      </c>
      <c r="C99" s="14">
        <v>-15545058.3</v>
      </c>
      <c r="D99" s="14">
        <v>-1715493.4</v>
      </c>
      <c r="E99" s="14">
        <v>-2026493.4</v>
      </c>
      <c r="F99" s="14">
        <v>-3485125.55</v>
      </c>
      <c r="G99" s="15">
        <f>F99/C99</f>
        <v>0.22419507748002462</v>
      </c>
      <c r="H99" s="15">
        <f>F99/E99</f>
        <v>1.7197813474250643</v>
      </c>
    </row>
    <row r="100" ht="15" customHeight="1"/>
    <row r="101" spans="1:8" ht="24" customHeight="1">
      <c r="A101" s="27" t="s">
        <v>83</v>
      </c>
      <c r="B101" s="27"/>
      <c r="C101" s="27"/>
      <c r="D101" s="27"/>
      <c r="E101" s="27"/>
      <c r="F101" s="27"/>
      <c r="G101" s="27"/>
      <c r="H101" s="27"/>
    </row>
    <row r="102" spans="1:8" ht="38.25" customHeight="1">
      <c r="A102" s="27" t="s">
        <v>84</v>
      </c>
      <c r="B102" s="27"/>
      <c r="C102" s="27"/>
      <c r="D102" s="27"/>
      <c r="E102" s="27"/>
      <c r="F102" s="27"/>
      <c r="G102" s="27"/>
      <c r="H102" s="27"/>
    </row>
    <row r="103" spans="1:8" ht="27.75" customHeight="1">
      <c r="A103" s="27" t="s">
        <v>85</v>
      </c>
      <c r="B103" s="27"/>
      <c r="C103" s="27"/>
      <c r="D103" s="27"/>
      <c r="E103" s="27"/>
      <c r="F103" s="27"/>
      <c r="G103" s="27"/>
      <c r="H103" s="27"/>
    </row>
    <row r="104" spans="1:5" ht="25.5" customHeight="1">
      <c r="A104" s="4"/>
      <c r="B104" s="4"/>
      <c r="C104" s="4"/>
      <c r="D104" s="4"/>
      <c r="E104" s="4"/>
    </row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15" customHeight="1"/>
    <row r="113" ht="15" customHeight="1"/>
    <row r="114" ht="25.5" customHeight="1"/>
    <row r="115" ht="25.5" customHeight="1"/>
  </sheetData>
  <sheetProtection/>
  <mergeCells count="7">
    <mergeCell ref="A102:H102"/>
    <mergeCell ref="A101:H101"/>
    <mergeCell ref="A103:H103"/>
    <mergeCell ref="A1:H1"/>
    <mergeCell ref="A2:H2"/>
    <mergeCell ref="A3:H3"/>
    <mergeCell ref="A4:H4"/>
  </mergeCells>
  <printOptions/>
  <pageMargins left="0.16" right="0.17" top="0.16" bottom="0.43" header="0.16" footer="0.16"/>
  <pageSetup firstPageNumber="98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2018-08-10T09:58:31Z</dcterms:created>
  <dcterms:modified xsi:type="dcterms:W3CDTF">2018-08-10T09:58:57Z</dcterms:modified>
  <cp:category/>
  <cp:version/>
  <cp:contentType/>
  <cp:contentStatus/>
</cp:coreProperties>
</file>